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6" activeTab="0"/>
  </bookViews>
  <sheets>
    <sheet name="FOAIE 1" sheetId="1" r:id="rId1"/>
  </sheets>
  <definedNames/>
  <calcPr fullCalcOnLoad="1"/>
</workbook>
</file>

<file path=xl/sharedStrings.xml><?xml version="1.0" encoding="utf-8"?>
<sst xmlns="http://schemas.openxmlformats.org/spreadsheetml/2006/main" count="84" uniqueCount="58">
  <si>
    <t xml:space="preserve"> CENTRALIZATOR  CU FURNIZORII DE SERVICII MEDICALE CARE DERULEAZA PN IN 2015  –   MEDICAMENTE SPECIFICE</t>
  </si>
  <si>
    <t>DENUMIRE PROGRAM / SUBPROGRAM</t>
  </si>
  <si>
    <t>TOTAL 2015</t>
  </si>
  <si>
    <t>IAN</t>
  </si>
  <si>
    <t>FEBR</t>
  </si>
  <si>
    <t>MART</t>
  </si>
  <si>
    <t>TRIM I</t>
  </si>
  <si>
    <t>APR</t>
  </si>
  <si>
    <t>MAI</t>
  </si>
  <si>
    <t>IUN</t>
  </si>
  <si>
    <t>TRIM II</t>
  </si>
  <si>
    <t>IUL</t>
  </si>
  <si>
    <t>AUG</t>
  </si>
  <si>
    <t>SEPT</t>
  </si>
  <si>
    <t>TRIM III</t>
  </si>
  <si>
    <t>OCT</t>
  </si>
  <si>
    <t>NOV</t>
  </si>
  <si>
    <t>DEC</t>
  </si>
  <si>
    <t>TRIM IV</t>
  </si>
  <si>
    <t>Spit.Clinic Judetean</t>
  </si>
  <si>
    <t>OSTEOPOROZA</t>
  </si>
  <si>
    <t>Timisoara</t>
  </si>
  <si>
    <t>GUSA CARENTA IOD</t>
  </si>
  <si>
    <t>SCLEROZA MULTIPLA</t>
  </si>
  <si>
    <t>BOLI  NEUROLOG  CR</t>
  </si>
  <si>
    <t>BOLI  NEUROLOG  AC</t>
  </si>
  <si>
    <t>HEMOF CU INTERV CHIR</t>
  </si>
  <si>
    <t>DIABET</t>
  </si>
  <si>
    <t>ONCOLOGIE</t>
  </si>
  <si>
    <t>TOTAL SPITAL</t>
  </si>
  <si>
    <t>Spit.Clinic Municipal</t>
  </si>
  <si>
    <t>HEMOF  INHIBITORI</t>
  </si>
  <si>
    <t>HEMOF  ON DEMAND</t>
  </si>
  <si>
    <t xml:space="preserve">TALASEMIE  </t>
  </si>
  <si>
    <t>SINDROM SIDPU</t>
  </si>
  <si>
    <t>EPIDERM BUL</t>
  </si>
  <si>
    <t>EPIDERM BULOASA</t>
  </si>
  <si>
    <t>PURPURA TROMBOCIT</t>
  </si>
  <si>
    <t>Spit. Clinic</t>
  </si>
  <si>
    <t>Louis Turcanu</t>
  </si>
  <si>
    <t>HEMOF  PROFILAXIE</t>
  </si>
  <si>
    <t>HTAP</t>
  </si>
  <si>
    <t>BOALA HUNTER</t>
  </si>
  <si>
    <t>HIPERFENILALANINEMIA</t>
  </si>
  <si>
    <t>Spit.Clinic V. Babes</t>
  </si>
  <si>
    <t>ONCOHELP</t>
  </si>
  <si>
    <t xml:space="preserve">Spit. Municipal </t>
  </si>
  <si>
    <t>Lugoj</t>
  </si>
  <si>
    <t>Cristian Serban</t>
  </si>
  <si>
    <t>Buzias</t>
  </si>
  <si>
    <t xml:space="preserve">Transplant </t>
  </si>
  <si>
    <t>Spit. Jebel</t>
  </si>
  <si>
    <t>SANAT.  MINTALA</t>
  </si>
  <si>
    <t>TOTAL</t>
  </si>
  <si>
    <t>TOTAL PROGRAME</t>
  </si>
  <si>
    <t>TBC</t>
  </si>
  <si>
    <t>HEMOF CU SUBS SCURTA DURATA</t>
  </si>
  <si>
    <t>CENTRALIZATOR   –  SUPLIMENTARE PURPURA TROMBOCITOPENICA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</si>
</sst>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  <numFmt numFmtId="165" formatCode="#,##0.00000000"/>
  </numFmts>
  <fonts count="21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Garamond"/>
      <family val="1"/>
    </font>
    <font>
      <sz val="7"/>
      <color indexed="8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4"/>
      <color indexed="8"/>
      <name val="Arial"/>
      <family val="2"/>
    </font>
    <font>
      <sz val="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4" fontId="8" fillId="0" borderId="8" xfId="0" applyNumberFormat="1" applyFont="1" applyBorder="1" applyAlignment="1">
      <alignment horizontal="center" wrapText="1"/>
    </xf>
    <xf numFmtId="4" fontId="9" fillId="0" borderId="7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2" borderId="9" xfId="0" applyFont="1" applyFill="1" applyBorder="1" applyAlignment="1">
      <alignment horizontal="center" wrapText="1"/>
    </xf>
    <xf numFmtId="49" fontId="7" fillId="2" borderId="9" xfId="0" applyNumberFormat="1" applyFont="1" applyFill="1" applyBorder="1" applyAlignment="1">
      <alignment horizontal="center" wrapText="1"/>
    </xf>
    <xf numFmtId="4" fontId="3" fillId="0" borderId="9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4" fontId="8" fillId="0" borderId="12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4" fontId="8" fillId="0" borderId="2" xfId="0" applyNumberFormat="1" applyFont="1" applyBorder="1" applyAlignment="1">
      <alignment horizontal="center" wrapText="1"/>
    </xf>
    <xf numFmtId="4" fontId="5" fillId="0" borderId="9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8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7" fillId="2" borderId="8" xfId="0" applyFont="1" applyFill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4" fontId="7" fillId="0" borderId="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4" fontId="6" fillId="0" borderId="15" xfId="0" applyNumberFormat="1" applyFont="1" applyBorder="1" applyAlignment="1">
      <alignment horizontal="center" wrapText="1"/>
    </xf>
    <xf numFmtId="4" fontId="9" fillId="0" borderId="7" xfId="0" applyNumberFormat="1" applyFont="1" applyBorder="1" applyAlignment="1">
      <alignment horizontal="right"/>
    </xf>
    <xf numFmtId="4" fontId="9" fillId="0" borderId="7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4" fontId="8" fillId="0" borderId="7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11" fillId="0" borderId="8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11" fillId="0" borderId="7" xfId="0" applyNumberFormat="1" applyFont="1" applyBorder="1" applyAlignment="1">
      <alignment vertical="center" wrapText="1"/>
    </xf>
    <xf numFmtId="4" fontId="8" fillId="2" borderId="8" xfId="0" applyNumberFormat="1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4" fontId="8" fillId="0" borderId="15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2" borderId="19" xfId="0" applyFont="1" applyFill="1" applyBorder="1" applyAlignment="1">
      <alignment/>
    </xf>
    <xf numFmtId="4" fontId="8" fillId="0" borderId="19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2" borderId="0" xfId="0" applyFont="1" applyFill="1" applyBorder="1" applyAlignment="1">
      <alignment horizontal="right"/>
    </xf>
    <xf numFmtId="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right" wrapText="1"/>
    </xf>
    <xf numFmtId="4" fontId="9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2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 wrapText="1"/>
    </xf>
    <xf numFmtId="4" fontId="2" fillId="0" borderId="0" xfId="0" applyNumberFormat="1" applyFont="1" applyAlignment="1">
      <alignment wrapText="1"/>
    </xf>
    <xf numFmtId="0" fontId="10" fillId="2" borderId="0" xfId="0" applyFont="1" applyFill="1" applyBorder="1" applyAlignment="1">
      <alignment horizontal="right" wrapText="1"/>
    </xf>
    <xf numFmtId="49" fontId="7" fillId="2" borderId="0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19" fillId="0" borderId="0" xfId="0" applyFont="1" applyAlignment="1">
      <alignment horizontal="justify"/>
    </xf>
    <xf numFmtId="4" fontId="18" fillId="0" borderId="0" xfId="0" applyNumberFormat="1" applyFont="1" applyBorder="1" applyAlignment="1">
      <alignment/>
    </xf>
    <xf numFmtId="0" fontId="7" fillId="0" borderId="13" xfId="0" applyFont="1" applyBorder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4" fontId="7" fillId="0" borderId="0" xfId="0" applyNumberFormat="1" applyFont="1" applyAlignment="1">
      <alignment wrapText="1"/>
    </xf>
    <xf numFmtId="0" fontId="1" fillId="0" borderId="7" xfId="0" applyFont="1" applyBorder="1" applyAlignment="1">
      <alignment horizontal="right"/>
    </xf>
    <xf numFmtId="4" fontId="3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4" fontId="6" fillId="0" borderId="0" xfId="0" applyNumberFormat="1" applyFont="1" applyAlignment="1">
      <alignment wrapText="1"/>
    </xf>
    <xf numFmtId="0" fontId="1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5" fontId="1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" fontId="5" fillId="0" borderId="21" xfId="0" applyNumberFormat="1" applyFont="1" applyBorder="1" applyAlignment="1">
      <alignment horizontal="center"/>
    </xf>
    <xf numFmtId="4" fontId="11" fillId="0" borderId="21" xfId="0" applyNumberFormat="1" applyFont="1" applyBorder="1" applyAlignment="1">
      <alignment vertical="center" wrapText="1"/>
    </xf>
    <xf numFmtId="4" fontId="5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 horizontal="center"/>
    </xf>
    <xf numFmtId="49" fontId="20" fillId="2" borderId="2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tabSelected="1" workbookViewId="0" topLeftCell="A1">
      <selection activeCell="E62" sqref="E62"/>
    </sheetView>
  </sheetViews>
  <sheetFormatPr defaultColWidth="9.140625" defaultRowHeight="12.75"/>
  <cols>
    <col min="1" max="1" width="7.7109375" style="1" customWidth="1"/>
    <col min="2" max="2" width="3.8515625" style="1" customWidth="1"/>
    <col min="3" max="3" width="16.421875" style="1" customWidth="1"/>
    <col min="4" max="4" width="18.57421875" style="2" customWidth="1"/>
    <col min="5" max="5" width="12.8515625" style="1" customWidth="1"/>
    <col min="6" max="6" width="11.140625" style="3" customWidth="1"/>
    <col min="7" max="10" width="0" style="1" hidden="1" customWidth="1"/>
    <col min="11" max="11" width="12.00390625" style="1" customWidth="1"/>
    <col min="12" max="12" width="11.421875" style="1" customWidth="1"/>
    <col min="13" max="13" width="12.28125" style="1" customWidth="1"/>
    <col min="14" max="14" width="11.8515625" style="1" customWidth="1"/>
    <col min="15" max="15" width="11.421875" style="1" customWidth="1"/>
    <col min="16" max="16" width="12.00390625" style="1" customWidth="1"/>
    <col min="17" max="17" width="13.00390625" style="1" customWidth="1"/>
    <col min="18" max="18" width="11.57421875" style="1" customWidth="1"/>
    <col min="19" max="20" width="11.00390625" style="1" customWidth="1"/>
    <col min="21" max="21" width="11.421875" style="1" customWidth="1"/>
    <col min="22" max="23" width="11.28125" style="1" customWidth="1"/>
    <col min="24" max="24" width="11.00390625" style="1" customWidth="1"/>
    <col min="25" max="25" width="11.421875" style="1" customWidth="1"/>
    <col min="26" max="254" width="9.140625" style="1" customWidth="1"/>
  </cols>
  <sheetData>
    <row r="1" spans="2:11" ht="12.75">
      <c r="B1" s="4"/>
      <c r="C1" s="4"/>
      <c r="I1" s="7"/>
      <c r="J1" s="6"/>
      <c r="K1" s="6"/>
    </row>
    <row r="2" spans="3:25" ht="12.75">
      <c r="C2" s="8" t="s">
        <v>0</v>
      </c>
      <c r="D2" s="9"/>
      <c r="E2" s="8"/>
      <c r="I2" s="6"/>
      <c r="J2" s="6"/>
      <c r="K2" s="6"/>
      <c r="W2" s="10"/>
      <c r="X2" s="5"/>
      <c r="Y2" s="5"/>
    </row>
    <row r="3" spans="2:25" ht="12.75">
      <c r="B3" s="11"/>
      <c r="C3" s="12" t="s">
        <v>57</v>
      </c>
      <c r="D3" s="13"/>
      <c r="E3" s="12"/>
      <c r="F3" s="14"/>
      <c r="G3" s="12"/>
      <c r="H3" s="12"/>
      <c r="I3" s="6"/>
      <c r="J3" s="6"/>
      <c r="K3" s="6"/>
      <c r="Y3" s="6"/>
    </row>
    <row r="4" spans="9:11" ht="0.75" customHeight="1">
      <c r="I4" s="6"/>
      <c r="J4" s="6"/>
      <c r="K4" s="6"/>
    </row>
    <row r="5" spans="2:25" ht="30" customHeight="1">
      <c r="B5" s="15"/>
      <c r="C5" s="16"/>
      <c r="D5" s="17" t="s">
        <v>1</v>
      </c>
      <c r="E5" s="18" t="s">
        <v>2</v>
      </c>
      <c r="F5" s="19" t="s">
        <v>3</v>
      </c>
      <c r="G5" s="20"/>
      <c r="H5" s="20"/>
      <c r="I5" s="21"/>
      <c r="J5" s="21"/>
      <c r="K5" s="22" t="s">
        <v>4</v>
      </c>
      <c r="L5" s="22" t="s">
        <v>5</v>
      </c>
      <c r="M5" s="23" t="s">
        <v>6</v>
      </c>
      <c r="N5" s="24" t="s">
        <v>7</v>
      </c>
      <c r="O5" s="24" t="s">
        <v>8</v>
      </c>
      <c r="P5" s="24" t="s">
        <v>9</v>
      </c>
      <c r="Q5" s="16" t="s">
        <v>10</v>
      </c>
      <c r="R5" s="24" t="s">
        <v>11</v>
      </c>
      <c r="S5" s="24" t="s">
        <v>12</v>
      </c>
      <c r="T5" s="24" t="s">
        <v>13</v>
      </c>
      <c r="U5" s="16" t="s">
        <v>14</v>
      </c>
      <c r="V5" s="24" t="s">
        <v>15</v>
      </c>
      <c r="W5" s="24" t="s">
        <v>16</v>
      </c>
      <c r="X5" s="24" t="s">
        <v>17</v>
      </c>
      <c r="Y5" s="25" t="s">
        <v>18</v>
      </c>
    </row>
    <row r="6" spans="2:25" ht="12.75">
      <c r="B6" s="26">
        <v>1</v>
      </c>
      <c r="C6" s="27" t="s">
        <v>19</v>
      </c>
      <c r="D6" s="28" t="s">
        <v>20</v>
      </c>
      <c r="E6" s="29">
        <f aca="true" t="shared" si="0" ref="E6:E13">M6+Q6+U6+Y6</f>
        <v>4000</v>
      </c>
      <c r="F6" s="30">
        <v>0</v>
      </c>
      <c r="G6" s="30"/>
      <c r="H6" s="30"/>
      <c r="I6" s="31"/>
      <c r="J6" s="31"/>
      <c r="K6" s="31">
        <v>313</v>
      </c>
      <c r="L6" s="31">
        <v>313</v>
      </c>
      <c r="M6" s="32">
        <f aca="true" t="shared" si="1" ref="M6:M13">F6+K6+L6</f>
        <v>626</v>
      </c>
      <c r="N6" s="33">
        <v>313</v>
      </c>
      <c r="O6" s="33">
        <v>906</v>
      </c>
      <c r="P6" s="33">
        <v>895</v>
      </c>
      <c r="Q6" s="34">
        <f aca="true" t="shared" si="2" ref="Q6:Q13">N6+O6+P6</f>
        <v>2114</v>
      </c>
      <c r="R6" s="33">
        <v>210</v>
      </c>
      <c r="S6" s="33">
        <v>210</v>
      </c>
      <c r="T6" s="33">
        <v>210</v>
      </c>
      <c r="U6" s="34">
        <f aca="true" t="shared" si="3" ref="U6:U13">R6+S6+T6</f>
        <v>630</v>
      </c>
      <c r="V6" s="33">
        <v>210</v>
      </c>
      <c r="W6" s="33">
        <v>210</v>
      </c>
      <c r="X6" s="33">
        <v>210</v>
      </c>
      <c r="Y6" s="35">
        <f aca="true" t="shared" si="4" ref="Y6:Y13">V6+W6+X6</f>
        <v>630</v>
      </c>
    </row>
    <row r="7" spans="2:25" ht="12.75">
      <c r="B7" s="26"/>
      <c r="C7" s="36" t="s">
        <v>21</v>
      </c>
      <c r="D7" s="28" t="s">
        <v>22</v>
      </c>
      <c r="E7" s="29">
        <f t="shared" si="0"/>
        <v>0</v>
      </c>
      <c r="F7" s="30">
        <v>0</v>
      </c>
      <c r="G7" s="30"/>
      <c r="H7" s="30"/>
      <c r="I7" s="31"/>
      <c r="J7" s="31"/>
      <c r="K7" s="31">
        <v>0</v>
      </c>
      <c r="L7" s="31">
        <v>0</v>
      </c>
      <c r="M7" s="32">
        <f t="shared" si="1"/>
        <v>0</v>
      </c>
      <c r="N7" s="33">
        <v>0</v>
      </c>
      <c r="O7" s="33">
        <v>0</v>
      </c>
      <c r="P7" s="33">
        <v>0</v>
      </c>
      <c r="Q7" s="34">
        <f t="shared" si="2"/>
        <v>0</v>
      </c>
      <c r="R7" s="33">
        <v>0</v>
      </c>
      <c r="S7" s="33">
        <v>0</v>
      </c>
      <c r="T7" s="33">
        <v>0</v>
      </c>
      <c r="U7" s="34">
        <f t="shared" si="3"/>
        <v>0</v>
      </c>
      <c r="V7" s="33">
        <v>0</v>
      </c>
      <c r="W7" s="33">
        <v>0</v>
      </c>
      <c r="X7" s="33">
        <v>0</v>
      </c>
      <c r="Y7" s="35">
        <f t="shared" si="4"/>
        <v>0</v>
      </c>
    </row>
    <row r="8" spans="2:25" ht="12.75">
      <c r="B8" s="37"/>
      <c r="C8" s="38"/>
      <c r="D8" s="39" t="s">
        <v>23</v>
      </c>
      <c r="E8" s="29">
        <f t="shared" si="0"/>
        <v>7604000</v>
      </c>
      <c r="F8" s="30">
        <v>825666</v>
      </c>
      <c r="G8" s="30"/>
      <c r="H8" s="30"/>
      <c r="I8" s="31"/>
      <c r="J8" s="31"/>
      <c r="K8" s="31">
        <v>825667</v>
      </c>
      <c r="L8" s="31">
        <v>825667</v>
      </c>
      <c r="M8" s="32">
        <f t="shared" si="1"/>
        <v>2477000</v>
      </c>
      <c r="N8" s="33">
        <v>825667</v>
      </c>
      <c r="O8" s="33">
        <v>787166</v>
      </c>
      <c r="P8" s="33">
        <v>787167</v>
      </c>
      <c r="Q8" s="40">
        <f t="shared" si="2"/>
        <v>2400000</v>
      </c>
      <c r="R8" s="33">
        <v>800000</v>
      </c>
      <c r="S8" s="33">
        <v>800000</v>
      </c>
      <c r="T8" s="33">
        <v>800000</v>
      </c>
      <c r="U8" s="34">
        <f t="shared" si="3"/>
        <v>2400000</v>
      </c>
      <c r="V8" s="33">
        <v>109000</v>
      </c>
      <c r="W8" s="33">
        <v>109000</v>
      </c>
      <c r="X8" s="33">
        <v>109000</v>
      </c>
      <c r="Y8" s="41">
        <f t="shared" si="4"/>
        <v>327000</v>
      </c>
    </row>
    <row r="9" spans="2:25" ht="12.75">
      <c r="B9" s="37"/>
      <c r="C9" s="38"/>
      <c r="D9" s="42" t="s">
        <v>24</v>
      </c>
      <c r="E9" s="29">
        <f t="shared" si="0"/>
        <v>1415000</v>
      </c>
      <c r="F9" s="30">
        <v>121666</v>
      </c>
      <c r="G9" s="30"/>
      <c r="H9" s="30"/>
      <c r="I9" s="31"/>
      <c r="J9" s="31"/>
      <c r="K9" s="31">
        <v>121667</v>
      </c>
      <c r="L9" s="31">
        <v>121667</v>
      </c>
      <c r="M9" s="32">
        <f t="shared" si="1"/>
        <v>365000</v>
      </c>
      <c r="N9" s="33">
        <v>121667</v>
      </c>
      <c r="O9" s="33">
        <v>182000</v>
      </c>
      <c r="P9" s="33">
        <v>156977</v>
      </c>
      <c r="Q9" s="40">
        <f t="shared" si="2"/>
        <v>460644</v>
      </c>
      <c r="R9" s="33">
        <v>187023</v>
      </c>
      <c r="S9" s="33">
        <v>162000</v>
      </c>
      <c r="T9" s="33">
        <v>162000</v>
      </c>
      <c r="U9" s="34">
        <f t="shared" si="3"/>
        <v>511023</v>
      </c>
      <c r="V9" s="33">
        <v>26111</v>
      </c>
      <c r="W9" s="33">
        <v>26111</v>
      </c>
      <c r="X9" s="33">
        <v>26111</v>
      </c>
      <c r="Y9" s="41">
        <f t="shared" si="4"/>
        <v>78333</v>
      </c>
    </row>
    <row r="10" spans="2:25" ht="15" customHeight="1">
      <c r="B10" s="37"/>
      <c r="C10" s="38"/>
      <c r="D10" s="42" t="s">
        <v>25</v>
      </c>
      <c r="E10" s="29">
        <f t="shared" si="0"/>
        <v>1295000</v>
      </c>
      <c r="F10" s="30">
        <v>81666</v>
      </c>
      <c r="G10" s="30"/>
      <c r="H10" s="30"/>
      <c r="I10" s="31"/>
      <c r="J10" s="31"/>
      <c r="K10" s="31">
        <v>81667</v>
      </c>
      <c r="L10" s="31">
        <v>81667</v>
      </c>
      <c r="M10" s="32">
        <f t="shared" si="1"/>
        <v>245000</v>
      </c>
      <c r="N10" s="33">
        <v>81667</v>
      </c>
      <c r="O10" s="33">
        <v>181000</v>
      </c>
      <c r="P10" s="33">
        <v>157145</v>
      </c>
      <c r="Q10" s="40">
        <f t="shared" si="2"/>
        <v>419812</v>
      </c>
      <c r="R10" s="33">
        <v>186023</v>
      </c>
      <c r="S10" s="33">
        <v>161000</v>
      </c>
      <c r="T10" s="33">
        <v>161000</v>
      </c>
      <c r="U10" s="34">
        <f t="shared" si="3"/>
        <v>508023</v>
      </c>
      <c r="V10" s="33">
        <v>41000</v>
      </c>
      <c r="W10" s="33">
        <v>41000</v>
      </c>
      <c r="X10" s="33">
        <v>40165</v>
      </c>
      <c r="Y10" s="41">
        <f t="shared" si="4"/>
        <v>122165</v>
      </c>
    </row>
    <row r="11" spans="2:25" ht="12.75">
      <c r="B11" s="37"/>
      <c r="C11" s="38"/>
      <c r="D11" s="43" t="s">
        <v>26</v>
      </c>
      <c r="E11" s="29">
        <f t="shared" si="0"/>
        <v>61000</v>
      </c>
      <c r="F11" s="30">
        <v>20000</v>
      </c>
      <c r="G11" s="30"/>
      <c r="H11" s="30"/>
      <c r="I11" s="31"/>
      <c r="J11" s="31"/>
      <c r="K11" s="31">
        <v>20500</v>
      </c>
      <c r="L11" s="31">
        <v>20500</v>
      </c>
      <c r="M11" s="32">
        <f t="shared" si="1"/>
        <v>61000</v>
      </c>
      <c r="N11" s="34">
        <v>0</v>
      </c>
      <c r="O11" s="34">
        <v>0</v>
      </c>
      <c r="P11" s="34">
        <v>0</v>
      </c>
      <c r="Q11" s="40">
        <f t="shared" si="2"/>
        <v>0</v>
      </c>
      <c r="R11" s="34">
        <v>0</v>
      </c>
      <c r="S11" s="34">
        <v>0</v>
      </c>
      <c r="T11" s="34">
        <v>0</v>
      </c>
      <c r="U11" s="44">
        <f t="shared" si="3"/>
        <v>0</v>
      </c>
      <c r="V11" s="33">
        <v>0</v>
      </c>
      <c r="W11" s="33">
        <v>0</v>
      </c>
      <c r="X11" s="33">
        <v>0</v>
      </c>
      <c r="Y11" s="41">
        <f t="shared" si="4"/>
        <v>0</v>
      </c>
    </row>
    <row r="12" spans="2:25" ht="12.75">
      <c r="B12" s="37"/>
      <c r="C12" s="38"/>
      <c r="D12" s="43" t="s">
        <v>27</v>
      </c>
      <c r="E12" s="29">
        <f t="shared" si="0"/>
        <v>31236</v>
      </c>
      <c r="F12" s="30">
        <v>5723</v>
      </c>
      <c r="G12" s="30"/>
      <c r="H12" s="30"/>
      <c r="I12" s="31"/>
      <c r="J12" s="31"/>
      <c r="K12" s="30">
        <v>5723</v>
      </c>
      <c r="L12" s="31">
        <v>5724</v>
      </c>
      <c r="M12" s="32">
        <f t="shared" si="1"/>
        <v>17170</v>
      </c>
      <c r="N12" s="33">
        <v>5724</v>
      </c>
      <c r="O12" s="33">
        <v>925</v>
      </c>
      <c r="P12" s="33">
        <v>931</v>
      </c>
      <c r="Q12" s="40">
        <f t="shared" si="2"/>
        <v>7580</v>
      </c>
      <c r="R12" s="33">
        <v>1400</v>
      </c>
      <c r="S12" s="33">
        <v>1400</v>
      </c>
      <c r="T12" s="33">
        <v>1400</v>
      </c>
      <c r="U12" s="44">
        <f t="shared" si="3"/>
        <v>4200</v>
      </c>
      <c r="V12" s="33">
        <v>800</v>
      </c>
      <c r="W12" s="33">
        <v>800</v>
      </c>
      <c r="X12" s="33">
        <v>686</v>
      </c>
      <c r="Y12" s="41">
        <f t="shared" si="4"/>
        <v>2286</v>
      </c>
    </row>
    <row r="13" spans="2:25" ht="12.75">
      <c r="B13" s="37"/>
      <c r="C13" s="38"/>
      <c r="D13" s="39" t="s">
        <v>28</v>
      </c>
      <c r="E13" s="29">
        <f t="shared" si="0"/>
        <v>149997</v>
      </c>
      <c r="F13" s="45">
        <v>0</v>
      </c>
      <c r="G13" s="45"/>
      <c r="H13" s="45"/>
      <c r="I13" s="45"/>
      <c r="J13" s="45"/>
      <c r="K13" s="45">
        <v>28125</v>
      </c>
      <c r="L13" s="45">
        <v>28125</v>
      </c>
      <c r="M13" s="46">
        <f t="shared" si="1"/>
        <v>56250</v>
      </c>
      <c r="N13" s="33">
        <v>28125</v>
      </c>
      <c r="O13" s="33">
        <v>8200</v>
      </c>
      <c r="P13" s="33">
        <v>8200</v>
      </c>
      <c r="Q13" s="47">
        <f t="shared" si="2"/>
        <v>44525</v>
      </c>
      <c r="R13" s="33">
        <v>8200</v>
      </c>
      <c r="S13" s="33">
        <v>8200</v>
      </c>
      <c r="T13" s="33">
        <v>8225</v>
      </c>
      <c r="U13" s="48">
        <f t="shared" si="3"/>
        <v>24625</v>
      </c>
      <c r="V13" s="33">
        <v>8200</v>
      </c>
      <c r="W13" s="33">
        <v>8200</v>
      </c>
      <c r="X13" s="33">
        <v>8197</v>
      </c>
      <c r="Y13" s="49">
        <f t="shared" si="4"/>
        <v>24597</v>
      </c>
    </row>
    <row r="14" spans="2:25" ht="12.75">
      <c r="B14" s="50"/>
      <c r="C14" s="51"/>
      <c r="D14" s="52" t="s">
        <v>29</v>
      </c>
      <c r="E14" s="53">
        <f aca="true" t="shared" si="5" ref="E14:Y14">E6+E7+E8+E9+E10+E11+E12+E13</f>
        <v>10560233</v>
      </c>
      <c r="F14" s="53">
        <f t="shared" si="5"/>
        <v>1054721</v>
      </c>
      <c r="G14" s="53">
        <f t="shared" si="5"/>
        <v>0</v>
      </c>
      <c r="H14" s="53">
        <f t="shared" si="5"/>
        <v>0</v>
      </c>
      <c r="I14" s="53">
        <f t="shared" si="5"/>
        <v>0</v>
      </c>
      <c r="J14" s="53">
        <f t="shared" si="5"/>
        <v>0</v>
      </c>
      <c r="K14" s="53">
        <f t="shared" si="5"/>
        <v>1083662</v>
      </c>
      <c r="L14" s="53">
        <f t="shared" si="5"/>
        <v>1083663</v>
      </c>
      <c r="M14" s="53">
        <f t="shared" si="5"/>
        <v>3222046</v>
      </c>
      <c r="N14" s="54">
        <f t="shared" si="5"/>
        <v>1063163</v>
      </c>
      <c r="O14" s="54">
        <f t="shared" si="5"/>
        <v>1160197</v>
      </c>
      <c r="P14" s="54">
        <f t="shared" si="5"/>
        <v>1111315</v>
      </c>
      <c r="Q14" s="54">
        <f t="shared" si="5"/>
        <v>3334675</v>
      </c>
      <c r="R14" s="54">
        <f t="shared" si="5"/>
        <v>1182856</v>
      </c>
      <c r="S14" s="54">
        <f t="shared" si="5"/>
        <v>1132810</v>
      </c>
      <c r="T14" s="54">
        <f t="shared" si="5"/>
        <v>1132835</v>
      </c>
      <c r="U14" s="54">
        <f t="shared" si="5"/>
        <v>3448501</v>
      </c>
      <c r="V14" s="54">
        <f t="shared" si="5"/>
        <v>185321</v>
      </c>
      <c r="W14" s="54">
        <f t="shared" si="5"/>
        <v>185321</v>
      </c>
      <c r="X14" s="54">
        <f t="shared" si="5"/>
        <v>184369</v>
      </c>
      <c r="Y14" s="54">
        <f t="shared" si="5"/>
        <v>555011</v>
      </c>
    </row>
    <row r="15" spans="2:256" ht="12.75">
      <c r="B15" s="55">
        <v>2</v>
      </c>
      <c r="C15" s="27" t="s">
        <v>30</v>
      </c>
      <c r="D15" s="39" t="s">
        <v>31</v>
      </c>
      <c r="E15" s="56">
        <f aca="true" t="shared" si="6" ref="E15:E22">M15+Q15+U15+Y15</f>
        <v>27002</v>
      </c>
      <c r="F15" s="57">
        <v>9000</v>
      </c>
      <c r="G15" s="57"/>
      <c r="H15" s="57"/>
      <c r="I15" s="57"/>
      <c r="J15" s="57"/>
      <c r="K15" s="57">
        <v>9001</v>
      </c>
      <c r="L15" s="57">
        <v>9001</v>
      </c>
      <c r="M15" s="58">
        <f aca="true" t="shared" si="7" ref="M15:M22">F15+K15+L15</f>
        <v>27002</v>
      </c>
      <c r="N15" s="57">
        <v>0</v>
      </c>
      <c r="O15" s="57">
        <v>0</v>
      </c>
      <c r="P15" s="57">
        <v>0</v>
      </c>
      <c r="Q15" s="59">
        <f aca="true" t="shared" si="8" ref="Q15:Q22">N15+O15+P15</f>
        <v>0</v>
      </c>
      <c r="R15" s="57">
        <v>0</v>
      </c>
      <c r="S15" s="57">
        <v>0</v>
      </c>
      <c r="T15" s="57">
        <v>0</v>
      </c>
      <c r="U15" s="57">
        <f aca="true" t="shared" si="9" ref="U15:U22">R15+S15+T15</f>
        <v>0</v>
      </c>
      <c r="V15" s="57">
        <v>0</v>
      </c>
      <c r="W15" s="57">
        <v>0</v>
      </c>
      <c r="X15" s="57">
        <v>0</v>
      </c>
      <c r="Y15" s="60">
        <f aca="true" t="shared" si="10" ref="Y15:Y22">V15+W15+X15</f>
        <v>0</v>
      </c>
      <c r="IU15" s="61"/>
      <c r="IV15" s="61"/>
    </row>
    <row r="16" spans="2:25" ht="12.75">
      <c r="B16" s="37"/>
      <c r="C16" s="36" t="s">
        <v>21</v>
      </c>
      <c r="D16" s="39" t="s">
        <v>32</v>
      </c>
      <c r="E16" s="29">
        <f t="shared" si="6"/>
        <v>362557</v>
      </c>
      <c r="F16" s="57">
        <v>58140</v>
      </c>
      <c r="G16" s="57"/>
      <c r="H16" s="57"/>
      <c r="I16" s="57"/>
      <c r="J16" s="57"/>
      <c r="K16" s="57">
        <v>58139</v>
      </c>
      <c r="L16" s="57">
        <v>58139</v>
      </c>
      <c r="M16" s="32">
        <f t="shared" si="7"/>
        <v>174418</v>
      </c>
      <c r="N16" s="57">
        <v>58139</v>
      </c>
      <c r="O16" s="57">
        <v>20000</v>
      </c>
      <c r="P16" s="57">
        <v>20000</v>
      </c>
      <c r="Q16" s="62">
        <f t="shared" si="8"/>
        <v>98139</v>
      </c>
      <c r="R16" s="57">
        <v>20000</v>
      </c>
      <c r="S16" s="57">
        <v>20000</v>
      </c>
      <c r="T16" s="57">
        <v>20000</v>
      </c>
      <c r="U16" s="34">
        <f t="shared" si="9"/>
        <v>60000</v>
      </c>
      <c r="V16" s="57">
        <v>10000</v>
      </c>
      <c r="W16" s="57">
        <v>10000</v>
      </c>
      <c r="X16" s="57">
        <v>10000</v>
      </c>
      <c r="Y16" s="35">
        <f t="shared" si="10"/>
        <v>30000</v>
      </c>
    </row>
    <row r="17" spans="2:25" ht="12.75">
      <c r="B17" s="37"/>
      <c r="D17" s="39" t="s">
        <v>33</v>
      </c>
      <c r="E17" s="29">
        <f t="shared" si="6"/>
        <v>58210</v>
      </c>
      <c r="F17" s="57">
        <v>6970</v>
      </c>
      <c r="G17" s="57"/>
      <c r="H17" s="57"/>
      <c r="I17" s="57"/>
      <c r="J17" s="57"/>
      <c r="K17" s="57">
        <v>6969</v>
      </c>
      <c r="L17" s="57">
        <v>6969</v>
      </c>
      <c r="M17" s="32">
        <f t="shared" si="7"/>
        <v>20908</v>
      </c>
      <c r="N17" s="57">
        <v>6969</v>
      </c>
      <c r="O17" s="57">
        <v>4000</v>
      </c>
      <c r="P17" s="57">
        <v>4000</v>
      </c>
      <c r="Q17" s="62">
        <f t="shared" si="8"/>
        <v>14969</v>
      </c>
      <c r="R17" s="57">
        <v>4000</v>
      </c>
      <c r="S17" s="57">
        <v>4000</v>
      </c>
      <c r="T17" s="57">
        <v>4000</v>
      </c>
      <c r="U17" s="34">
        <f t="shared" si="9"/>
        <v>12000</v>
      </c>
      <c r="V17" s="57">
        <v>3500</v>
      </c>
      <c r="W17" s="57">
        <v>3500</v>
      </c>
      <c r="X17" s="57">
        <v>3333</v>
      </c>
      <c r="Y17" s="35">
        <f t="shared" si="10"/>
        <v>10333</v>
      </c>
    </row>
    <row r="18" spans="2:25" ht="12.75">
      <c r="B18" s="37"/>
      <c r="C18" s="38"/>
      <c r="D18" s="39" t="s">
        <v>28</v>
      </c>
      <c r="E18" s="29">
        <f t="shared" si="6"/>
        <v>18371660</v>
      </c>
      <c r="F18" s="57">
        <v>2100000</v>
      </c>
      <c r="G18" s="57"/>
      <c r="H18" s="57"/>
      <c r="I18" s="57"/>
      <c r="J18" s="57"/>
      <c r="K18" s="57">
        <v>2100000</v>
      </c>
      <c r="L18" s="57">
        <v>2070362</v>
      </c>
      <c r="M18" s="32">
        <f t="shared" si="7"/>
        <v>6270362</v>
      </c>
      <c r="N18" s="57">
        <v>2100000</v>
      </c>
      <c r="O18" s="57">
        <v>2000000</v>
      </c>
      <c r="P18" s="57">
        <v>1937302</v>
      </c>
      <c r="Q18" s="40">
        <f t="shared" si="8"/>
        <v>6037302</v>
      </c>
      <c r="R18" s="57">
        <v>2000000</v>
      </c>
      <c r="S18" s="57">
        <v>2000000</v>
      </c>
      <c r="T18" s="57">
        <v>1948406</v>
      </c>
      <c r="U18" s="44">
        <f t="shared" si="9"/>
        <v>5948406</v>
      </c>
      <c r="V18" s="57">
        <v>38530</v>
      </c>
      <c r="W18" s="57">
        <v>38530</v>
      </c>
      <c r="X18" s="57">
        <v>38530</v>
      </c>
      <c r="Y18" s="41">
        <f t="shared" si="10"/>
        <v>115590</v>
      </c>
    </row>
    <row r="19" spans="2:25" ht="12.75">
      <c r="B19" s="37"/>
      <c r="C19" s="38"/>
      <c r="D19" s="39" t="s">
        <v>34</v>
      </c>
      <c r="E19" s="29">
        <f t="shared" si="6"/>
        <v>244571</v>
      </c>
      <c r="F19" s="57">
        <v>19487</v>
      </c>
      <c r="G19" s="57"/>
      <c r="H19" s="57"/>
      <c r="I19" s="57"/>
      <c r="J19" s="57"/>
      <c r="K19" s="57">
        <v>19487</v>
      </c>
      <c r="L19" s="57">
        <v>19486</v>
      </c>
      <c r="M19" s="32">
        <f t="shared" si="7"/>
        <v>58460</v>
      </c>
      <c r="N19" s="57">
        <v>19486</v>
      </c>
      <c r="O19" s="57">
        <v>20750</v>
      </c>
      <c r="P19" s="57">
        <v>20750</v>
      </c>
      <c r="Q19" s="40">
        <f t="shared" si="8"/>
        <v>60986</v>
      </c>
      <c r="R19" s="57">
        <v>20750</v>
      </c>
      <c r="S19" s="57">
        <v>20750</v>
      </c>
      <c r="T19" s="57">
        <v>20750</v>
      </c>
      <c r="U19" s="44">
        <f t="shared" si="9"/>
        <v>62250</v>
      </c>
      <c r="V19" s="57">
        <v>20750</v>
      </c>
      <c r="W19" s="57">
        <v>20750</v>
      </c>
      <c r="X19" s="57">
        <v>21375</v>
      </c>
      <c r="Y19" s="41">
        <f t="shared" si="10"/>
        <v>62875</v>
      </c>
    </row>
    <row r="20" spans="2:25" ht="12.75" hidden="1">
      <c r="B20" s="37"/>
      <c r="C20" s="38"/>
      <c r="D20" s="39" t="s">
        <v>35</v>
      </c>
      <c r="E20" s="29">
        <f t="shared" si="6"/>
        <v>0</v>
      </c>
      <c r="F20" s="57">
        <v>0</v>
      </c>
      <c r="G20" s="57"/>
      <c r="H20" s="57"/>
      <c r="I20" s="57"/>
      <c r="J20" s="57"/>
      <c r="K20" s="57">
        <v>0</v>
      </c>
      <c r="L20" s="57">
        <v>0</v>
      </c>
      <c r="M20" s="32">
        <f t="shared" si="7"/>
        <v>0</v>
      </c>
      <c r="N20" s="63">
        <v>0</v>
      </c>
      <c r="O20" s="63">
        <v>0</v>
      </c>
      <c r="P20" s="63">
        <v>0</v>
      </c>
      <c r="Q20" s="40">
        <f t="shared" si="8"/>
        <v>0</v>
      </c>
      <c r="R20" s="63">
        <v>0</v>
      </c>
      <c r="S20" s="63">
        <v>0</v>
      </c>
      <c r="T20" s="63">
        <v>0</v>
      </c>
      <c r="U20" s="44">
        <f t="shared" si="9"/>
        <v>0</v>
      </c>
      <c r="V20" s="63">
        <v>0</v>
      </c>
      <c r="W20" s="63">
        <v>0</v>
      </c>
      <c r="X20" s="63">
        <v>0</v>
      </c>
      <c r="Y20" s="41">
        <f t="shared" si="10"/>
        <v>0</v>
      </c>
    </row>
    <row r="21" spans="2:25" ht="12.75">
      <c r="B21" s="37"/>
      <c r="C21" s="38"/>
      <c r="D21" s="39" t="s">
        <v>36</v>
      </c>
      <c r="E21" s="29">
        <f t="shared" si="6"/>
        <v>3000</v>
      </c>
      <c r="F21" s="57">
        <v>1000</v>
      </c>
      <c r="G21" s="57"/>
      <c r="H21" s="57"/>
      <c r="I21" s="57"/>
      <c r="J21" s="57"/>
      <c r="K21" s="57">
        <v>1000</v>
      </c>
      <c r="L21" s="57">
        <v>1000</v>
      </c>
      <c r="M21" s="32">
        <f t="shared" si="7"/>
        <v>3000</v>
      </c>
      <c r="N21" s="63">
        <v>0</v>
      </c>
      <c r="O21" s="63">
        <v>0</v>
      </c>
      <c r="P21" s="63">
        <v>0</v>
      </c>
      <c r="Q21" s="40">
        <f t="shared" si="8"/>
        <v>0</v>
      </c>
      <c r="R21" s="63">
        <v>0</v>
      </c>
      <c r="S21" s="63">
        <v>0</v>
      </c>
      <c r="T21" s="63">
        <v>0</v>
      </c>
      <c r="U21" s="44">
        <f t="shared" si="9"/>
        <v>0</v>
      </c>
      <c r="V21" s="57">
        <v>0</v>
      </c>
      <c r="W21" s="57">
        <v>0</v>
      </c>
      <c r="X21" s="57">
        <v>0</v>
      </c>
      <c r="Y21" s="41">
        <f t="shared" si="10"/>
        <v>0</v>
      </c>
    </row>
    <row r="22" spans="2:25" ht="12.75">
      <c r="B22" s="37"/>
      <c r="C22" s="38"/>
      <c r="D22" s="39" t="s">
        <v>37</v>
      </c>
      <c r="E22" s="29">
        <f t="shared" si="6"/>
        <v>509000</v>
      </c>
      <c r="F22" s="64">
        <v>333</v>
      </c>
      <c r="G22" s="65"/>
      <c r="H22" s="66"/>
      <c r="I22" s="67"/>
      <c r="J22" s="68"/>
      <c r="K22" s="59">
        <v>333</v>
      </c>
      <c r="L22" s="59">
        <v>117334</v>
      </c>
      <c r="M22" s="32">
        <f t="shared" si="7"/>
        <v>118000</v>
      </c>
      <c r="N22" s="63">
        <v>39000</v>
      </c>
      <c r="O22" s="63">
        <v>84000</v>
      </c>
      <c r="P22" s="63">
        <v>97000</v>
      </c>
      <c r="Q22" s="40">
        <f t="shared" si="8"/>
        <v>220000</v>
      </c>
      <c r="R22" s="63">
        <v>32000</v>
      </c>
      <c r="S22" s="63">
        <v>32000</v>
      </c>
      <c r="T22" s="63">
        <v>41885</v>
      </c>
      <c r="U22" s="44">
        <f t="shared" si="9"/>
        <v>105885</v>
      </c>
      <c r="V22" s="57">
        <v>21705</v>
      </c>
      <c r="W22" s="57">
        <v>21705</v>
      </c>
      <c r="X22" s="57">
        <v>21705</v>
      </c>
      <c r="Y22" s="41">
        <f t="shared" si="10"/>
        <v>65115</v>
      </c>
    </row>
    <row r="23" spans="2:25" ht="12.75">
      <c r="B23" s="50"/>
      <c r="C23" s="51"/>
      <c r="D23" s="52" t="s">
        <v>29</v>
      </c>
      <c r="E23" s="53">
        <f aca="true" t="shared" si="11" ref="E23:M23">E15+E16+E17+E18+E19+E21+E22</f>
        <v>19576000</v>
      </c>
      <c r="F23" s="53">
        <f t="shared" si="11"/>
        <v>2194930</v>
      </c>
      <c r="G23" s="53">
        <f t="shared" si="11"/>
        <v>0</v>
      </c>
      <c r="H23" s="53">
        <f t="shared" si="11"/>
        <v>0</v>
      </c>
      <c r="I23" s="53">
        <f t="shared" si="11"/>
        <v>0</v>
      </c>
      <c r="J23" s="53">
        <f t="shared" si="11"/>
        <v>0</v>
      </c>
      <c r="K23" s="53">
        <f t="shared" si="11"/>
        <v>2194929</v>
      </c>
      <c r="L23" s="53">
        <f t="shared" si="11"/>
        <v>2282291</v>
      </c>
      <c r="M23" s="53">
        <f t="shared" si="11"/>
        <v>6672150</v>
      </c>
      <c r="N23" s="54">
        <f aca="true" t="shared" si="12" ref="N23:Y23">N15+N16+N17+N18+N19+N21+N22</f>
        <v>2223594</v>
      </c>
      <c r="O23" s="54">
        <f t="shared" si="12"/>
        <v>2128750</v>
      </c>
      <c r="P23" s="54">
        <f t="shared" si="12"/>
        <v>2079052</v>
      </c>
      <c r="Q23" s="54">
        <f t="shared" si="12"/>
        <v>6431396</v>
      </c>
      <c r="R23" s="54">
        <f t="shared" si="12"/>
        <v>2076750</v>
      </c>
      <c r="S23" s="54">
        <f t="shared" si="12"/>
        <v>2076750</v>
      </c>
      <c r="T23" s="54">
        <f t="shared" si="12"/>
        <v>2035041</v>
      </c>
      <c r="U23" s="54">
        <f t="shared" si="12"/>
        <v>6188541</v>
      </c>
      <c r="V23" s="54">
        <f t="shared" si="12"/>
        <v>94485</v>
      </c>
      <c r="W23" s="54">
        <f t="shared" si="12"/>
        <v>94485</v>
      </c>
      <c r="X23" s="54">
        <f t="shared" si="12"/>
        <v>94943</v>
      </c>
      <c r="Y23" s="54">
        <f t="shared" si="12"/>
        <v>283913</v>
      </c>
    </row>
    <row r="24" spans="2:256" ht="12.75">
      <c r="B24" s="55">
        <v>3</v>
      </c>
      <c r="C24" s="27" t="s">
        <v>38</v>
      </c>
      <c r="D24" s="39" t="s">
        <v>31</v>
      </c>
      <c r="E24" s="56">
        <f aca="true" t="shared" si="13" ref="E24:E33">M24+Q24+U24+Y24</f>
        <v>27002</v>
      </c>
      <c r="F24" s="69">
        <v>9001</v>
      </c>
      <c r="G24" s="69"/>
      <c r="H24" s="69"/>
      <c r="I24" s="69"/>
      <c r="J24" s="69"/>
      <c r="K24" s="69">
        <v>9001</v>
      </c>
      <c r="L24" s="69">
        <v>9000</v>
      </c>
      <c r="M24" s="32">
        <f aca="true" t="shared" si="14" ref="M24:M33">F24+K24+L24</f>
        <v>27002</v>
      </c>
      <c r="N24" s="70">
        <v>0</v>
      </c>
      <c r="O24" s="70">
        <v>0</v>
      </c>
      <c r="P24" s="70">
        <v>0</v>
      </c>
      <c r="Q24" s="62">
        <f aca="true" t="shared" si="15" ref="Q24:Q33">N24+O24+P24</f>
        <v>0</v>
      </c>
      <c r="R24" s="70">
        <v>0</v>
      </c>
      <c r="S24" s="70">
        <v>0</v>
      </c>
      <c r="T24" s="70">
        <v>0</v>
      </c>
      <c r="U24" s="70">
        <f aca="true" t="shared" si="16" ref="U24:U33">R24+S24+T24</f>
        <v>0</v>
      </c>
      <c r="V24" s="70">
        <v>0</v>
      </c>
      <c r="W24" s="70">
        <v>0</v>
      </c>
      <c r="X24" s="70">
        <v>0</v>
      </c>
      <c r="Y24" s="71">
        <f aca="true" t="shared" si="17" ref="Y24:Y33">V24+W24+X24</f>
        <v>0</v>
      </c>
      <c r="IU24" s="61"/>
      <c r="IV24" s="61"/>
    </row>
    <row r="25" spans="2:25" ht="12.75">
      <c r="B25" s="26"/>
      <c r="C25" s="36" t="s">
        <v>39</v>
      </c>
      <c r="D25" s="39" t="s">
        <v>32</v>
      </c>
      <c r="E25" s="29">
        <f t="shared" si="13"/>
        <v>735613</v>
      </c>
      <c r="F25" s="69">
        <v>64612</v>
      </c>
      <c r="G25" s="69"/>
      <c r="H25" s="69"/>
      <c r="I25" s="69"/>
      <c r="J25" s="69"/>
      <c r="K25" s="69">
        <v>64612</v>
      </c>
      <c r="L25" s="69">
        <v>64611</v>
      </c>
      <c r="M25" s="32">
        <f t="shared" si="14"/>
        <v>193835</v>
      </c>
      <c r="N25" s="70">
        <v>64611</v>
      </c>
      <c r="O25" s="70">
        <v>60000</v>
      </c>
      <c r="P25" s="70">
        <v>60000</v>
      </c>
      <c r="Q25" s="62">
        <f t="shared" si="15"/>
        <v>184611</v>
      </c>
      <c r="R25" s="70">
        <v>60000</v>
      </c>
      <c r="S25" s="70">
        <v>60000</v>
      </c>
      <c r="T25" s="70">
        <v>60000</v>
      </c>
      <c r="U25" s="70">
        <f t="shared" si="16"/>
        <v>180000</v>
      </c>
      <c r="V25" s="70">
        <v>60000</v>
      </c>
      <c r="W25" s="70">
        <v>60000</v>
      </c>
      <c r="X25" s="70">
        <v>57167</v>
      </c>
      <c r="Y25" s="35">
        <f t="shared" si="17"/>
        <v>177167</v>
      </c>
    </row>
    <row r="26" spans="2:25" ht="12.75">
      <c r="B26" s="26"/>
      <c r="C26" s="72" t="s">
        <v>21</v>
      </c>
      <c r="D26" s="39" t="s">
        <v>33</v>
      </c>
      <c r="E26" s="29">
        <f t="shared" si="13"/>
        <v>67790</v>
      </c>
      <c r="F26" s="69">
        <v>9364</v>
      </c>
      <c r="G26" s="69"/>
      <c r="H26" s="69"/>
      <c r="I26" s="69"/>
      <c r="J26" s="69"/>
      <c r="K26" s="69">
        <v>9364</v>
      </c>
      <c r="L26" s="69">
        <v>9364</v>
      </c>
      <c r="M26" s="32">
        <f t="shared" si="14"/>
        <v>28092</v>
      </c>
      <c r="N26" s="70">
        <v>9364</v>
      </c>
      <c r="O26" s="70">
        <v>4000</v>
      </c>
      <c r="P26" s="70">
        <v>4000</v>
      </c>
      <c r="Q26" s="62">
        <f t="shared" si="15"/>
        <v>17364</v>
      </c>
      <c r="R26" s="70">
        <v>4000</v>
      </c>
      <c r="S26" s="70">
        <v>4000</v>
      </c>
      <c r="T26" s="70">
        <v>4000</v>
      </c>
      <c r="U26" s="70">
        <f t="shared" si="16"/>
        <v>12000</v>
      </c>
      <c r="V26" s="70">
        <v>3500</v>
      </c>
      <c r="W26" s="70">
        <v>3500</v>
      </c>
      <c r="X26" s="70">
        <v>3334</v>
      </c>
      <c r="Y26" s="35">
        <f t="shared" si="17"/>
        <v>10334</v>
      </c>
    </row>
    <row r="27" spans="2:25" ht="12.75">
      <c r="B27" s="26"/>
      <c r="C27" s="72"/>
      <c r="D27" s="39" t="s">
        <v>40</v>
      </c>
      <c r="E27" s="29">
        <f t="shared" si="13"/>
        <v>152259</v>
      </c>
      <c r="F27" s="69">
        <v>50753</v>
      </c>
      <c r="G27" s="69"/>
      <c r="H27" s="69"/>
      <c r="I27" s="69"/>
      <c r="J27" s="69"/>
      <c r="K27" s="69">
        <v>50753</v>
      </c>
      <c r="L27" s="69">
        <v>50753</v>
      </c>
      <c r="M27" s="32">
        <f t="shared" si="14"/>
        <v>152259</v>
      </c>
      <c r="N27" s="70">
        <v>0</v>
      </c>
      <c r="O27" s="70">
        <v>0</v>
      </c>
      <c r="P27" s="70">
        <v>0</v>
      </c>
      <c r="Q27" s="62">
        <f t="shared" si="15"/>
        <v>0</v>
      </c>
      <c r="R27" s="70">
        <v>0</v>
      </c>
      <c r="S27" s="70">
        <v>0</v>
      </c>
      <c r="T27" s="70">
        <v>0</v>
      </c>
      <c r="U27" s="70">
        <f t="shared" si="16"/>
        <v>0</v>
      </c>
      <c r="V27" s="70">
        <v>0</v>
      </c>
      <c r="W27" s="70">
        <v>0</v>
      </c>
      <c r="X27" s="70">
        <v>0</v>
      </c>
      <c r="Y27" s="35">
        <f t="shared" si="17"/>
        <v>0</v>
      </c>
    </row>
    <row r="28" spans="2:25" ht="12.75">
      <c r="B28" s="37"/>
      <c r="D28" s="39" t="s">
        <v>41</v>
      </c>
      <c r="E28" s="29">
        <f t="shared" si="13"/>
        <v>632500</v>
      </c>
      <c r="F28" s="69">
        <v>33579</v>
      </c>
      <c r="G28" s="69"/>
      <c r="H28" s="69"/>
      <c r="I28" s="69"/>
      <c r="J28" s="69"/>
      <c r="K28" s="69">
        <v>33579</v>
      </c>
      <c r="L28" s="69">
        <v>33579</v>
      </c>
      <c r="M28" s="32">
        <f t="shared" si="14"/>
        <v>100737</v>
      </c>
      <c r="N28" s="70">
        <v>33579</v>
      </c>
      <c r="O28" s="70">
        <v>62273</v>
      </c>
      <c r="P28" s="70">
        <v>62273</v>
      </c>
      <c r="Q28" s="62">
        <f t="shared" si="15"/>
        <v>158125</v>
      </c>
      <c r="R28" s="70">
        <v>62273</v>
      </c>
      <c r="S28" s="70">
        <v>62273</v>
      </c>
      <c r="T28" s="70">
        <v>62273</v>
      </c>
      <c r="U28" s="70">
        <f t="shared" si="16"/>
        <v>186819</v>
      </c>
      <c r="V28" s="70">
        <v>62273</v>
      </c>
      <c r="W28" s="70">
        <v>62273</v>
      </c>
      <c r="X28" s="70">
        <v>62273</v>
      </c>
      <c r="Y28" s="35">
        <f t="shared" si="17"/>
        <v>186819</v>
      </c>
    </row>
    <row r="29" spans="2:25" ht="12.75">
      <c r="B29" s="26"/>
      <c r="C29" s="36"/>
      <c r="D29" s="73" t="s">
        <v>28</v>
      </c>
      <c r="E29" s="29">
        <f t="shared" si="13"/>
        <v>375000</v>
      </c>
      <c r="F29" s="69">
        <v>43000</v>
      </c>
      <c r="G29" s="69"/>
      <c r="H29" s="69"/>
      <c r="I29" s="69"/>
      <c r="J29" s="69"/>
      <c r="K29" s="69">
        <v>43000</v>
      </c>
      <c r="L29" s="69">
        <v>42438</v>
      </c>
      <c r="M29" s="32">
        <f t="shared" si="14"/>
        <v>128438</v>
      </c>
      <c r="N29" s="70">
        <v>43000</v>
      </c>
      <c r="O29" s="70">
        <v>25000</v>
      </c>
      <c r="P29" s="70">
        <v>25000</v>
      </c>
      <c r="Q29" s="40">
        <f t="shared" si="15"/>
        <v>93000</v>
      </c>
      <c r="R29" s="70">
        <v>25000</v>
      </c>
      <c r="S29" s="70">
        <v>25000</v>
      </c>
      <c r="T29" s="70">
        <v>28562</v>
      </c>
      <c r="U29" s="74">
        <f t="shared" si="16"/>
        <v>78562</v>
      </c>
      <c r="V29" s="70">
        <v>25000</v>
      </c>
      <c r="W29" s="70">
        <v>25000</v>
      </c>
      <c r="X29" s="70">
        <v>25000</v>
      </c>
      <c r="Y29" s="41">
        <f t="shared" si="17"/>
        <v>75000</v>
      </c>
    </row>
    <row r="30" spans="2:25" ht="12.75">
      <c r="B30" s="26"/>
      <c r="C30" s="36"/>
      <c r="D30" s="75" t="s">
        <v>42</v>
      </c>
      <c r="E30" s="29">
        <f t="shared" si="13"/>
        <v>1041000</v>
      </c>
      <c r="F30" s="69">
        <v>93334</v>
      </c>
      <c r="G30" s="69"/>
      <c r="H30" s="69"/>
      <c r="I30" s="69"/>
      <c r="J30" s="69"/>
      <c r="K30" s="69">
        <v>93333</v>
      </c>
      <c r="L30" s="69">
        <v>93333</v>
      </c>
      <c r="M30" s="32">
        <f t="shared" si="14"/>
        <v>280000</v>
      </c>
      <c r="N30" s="70">
        <v>93333</v>
      </c>
      <c r="O30" s="70">
        <v>93333</v>
      </c>
      <c r="P30" s="70">
        <v>93333</v>
      </c>
      <c r="Q30" s="40">
        <f t="shared" si="15"/>
        <v>279999</v>
      </c>
      <c r="R30" s="70">
        <v>83500</v>
      </c>
      <c r="S30" s="70">
        <v>83500</v>
      </c>
      <c r="T30" s="70">
        <v>133500</v>
      </c>
      <c r="U30" s="74">
        <f t="shared" si="16"/>
        <v>300500</v>
      </c>
      <c r="V30" s="70">
        <v>83500</v>
      </c>
      <c r="W30" s="70">
        <v>83500</v>
      </c>
      <c r="X30" s="70">
        <v>13501</v>
      </c>
      <c r="Y30" s="41">
        <f t="shared" si="17"/>
        <v>180501</v>
      </c>
    </row>
    <row r="31" spans="2:25" ht="12.75">
      <c r="B31" s="26"/>
      <c r="C31" s="36"/>
      <c r="D31" s="75" t="s">
        <v>27</v>
      </c>
      <c r="E31" s="29">
        <f t="shared" si="13"/>
        <v>8184</v>
      </c>
      <c r="F31" s="69">
        <v>1421</v>
      </c>
      <c r="G31" s="69"/>
      <c r="H31" s="69"/>
      <c r="I31" s="69"/>
      <c r="J31" s="69"/>
      <c r="K31" s="69">
        <v>1421</v>
      </c>
      <c r="L31" s="69">
        <v>1421</v>
      </c>
      <c r="M31" s="32">
        <f t="shared" si="14"/>
        <v>4263</v>
      </c>
      <c r="N31" s="70">
        <v>1421</v>
      </c>
      <c r="O31" s="70">
        <v>200</v>
      </c>
      <c r="P31" s="70">
        <v>200</v>
      </c>
      <c r="Q31" s="40">
        <f t="shared" si="15"/>
        <v>1821</v>
      </c>
      <c r="R31" s="70">
        <v>500</v>
      </c>
      <c r="S31" s="70">
        <v>500</v>
      </c>
      <c r="T31" s="70">
        <v>500</v>
      </c>
      <c r="U31" s="74">
        <f t="shared" si="16"/>
        <v>1500</v>
      </c>
      <c r="V31" s="70">
        <v>200</v>
      </c>
      <c r="W31" s="70">
        <v>200</v>
      </c>
      <c r="X31" s="70">
        <v>200</v>
      </c>
      <c r="Y31" s="41">
        <f t="shared" si="17"/>
        <v>600</v>
      </c>
    </row>
    <row r="32" spans="2:25" ht="12.75">
      <c r="B32" s="26"/>
      <c r="C32" s="36"/>
      <c r="D32" s="39" t="s">
        <v>34</v>
      </c>
      <c r="E32" s="29">
        <f t="shared" si="13"/>
        <v>786429</v>
      </c>
      <c r="F32" s="69">
        <v>48514</v>
      </c>
      <c r="G32" s="69"/>
      <c r="H32" s="69"/>
      <c r="I32" s="69"/>
      <c r="J32" s="69"/>
      <c r="K32" s="69">
        <v>48513</v>
      </c>
      <c r="L32" s="69">
        <v>48513</v>
      </c>
      <c r="M32" s="32">
        <f t="shared" si="14"/>
        <v>145540</v>
      </c>
      <c r="N32" s="70">
        <v>48513</v>
      </c>
      <c r="O32" s="70">
        <v>106000</v>
      </c>
      <c r="P32" s="70">
        <v>106000</v>
      </c>
      <c r="Q32" s="40">
        <f t="shared" si="15"/>
        <v>260513</v>
      </c>
      <c r="R32" s="70">
        <v>106000</v>
      </c>
      <c r="S32" s="70">
        <v>106000</v>
      </c>
      <c r="T32" s="70">
        <v>106000</v>
      </c>
      <c r="U32" s="74">
        <f t="shared" si="16"/>
        <v>318000</v>
      </c>
      <c r="V32" s="70">
        <v>20792</v>
      </c>
      <c r="W32" s="70">
        <v>20792</v>
      </c>
      <c r="X32" s="70">
        <v>20792</v>
      </c>
      <c r="Y32" s="41">
        <f t="shared" si="17"/>
        <v>62376</v>
      </c>
    </row>
    <row r="33" spans="2:25" ht="12.75">
      <c r="B33" s="26"/>
      <c r="C33" s="36"/>
      <c r="D33" s="76" t="s">
        <v>43</v>
      </c>
      <c r="E33" s="29">
        <f t="shared" si="13"/>
        <v>214000</v>
      </c>
      <c r="F33" s="69">
        <v>340</v>
      </c>
      <c r="G33" s="69"/>
      <c r="H33" s="69"/>
      <c r="I33" s="69"/>
      <c r="J33" s="69"/>
      <c r="K33" s="69">
        <v>330</v>
      </c>
      <c r="L33" s="69">
        <v>13330</v>
      </c>
      <c r="M33" s="32">
        <f t="shared" si="14"/>
        <v>14000</v>
      </c>
      <c r="N33" s="77">
        <v>4500</v>
      </c>
      <c r="O33" s="77">
        <v>30500</v>
      </c>
      <c r="P33" s="77">
        <v>30500</v>
      </c>
      <c r="Q33" s="40">
        <f t="shared" si="15"/>
        <v>65500</v>
      </c>
      <c r="R33" s="78">
        <v>30500</v>
      </c>
      <c r="S33" s="78">
        <v>30500</v>
      </c>
      <c r="T33" s="78">
        <v>30500</v>
      </c>
      <c r="U33" s="74">
        <f t="shared" si="16"/>
        <v>91500</v>
      </c>
      <c r="V33" s="70">
        <v>15000</v>
      </c>
      <c r="W33" s="70">
        <v>15000</v>
      </c>
      <c r="X33" s="70">
        <v>13000</v>
      </c>
      <c r="Y33" s="41">
        <f t="shared" si="17"/>
        <v>43000</v>
      </c>
    </row>
    <row r="34" spans="2:25" ht="12.75">
      <c r="B34" s="79"/>
      <c r="C34" s="80"/>
      <c r="D34" s="81" t="s">
        <v>29</v>
      </c>
      <c r="E34" s="53">
        <f aca="true" t="shared" si="18" ref="E34:M34">E24+E25+E26+E27+E28+E29+E30+E31+E32+E33</f>
        <v>4039777</v>
      </c>
      <c r="F34" s="53">
        <f t="shared" si="18"/>
        <v>353918</v>
      </c>
      <c r="G34" s="53">
        <f t="shared" si="18"/>
        <v>0</v>
      </c>
      <c r="H34" s="53">
        <f t="shared" si="18"/>
        <v>0</v>
      </c>
      <c r="I34" s="53">
        <f t="shared" si="18"/>
        <v>0</v>
      </c>
      <c r="J34" s="53">
        <f t="shared" si="18"/>
        <v>0</v>
      </c>
      <c r="K34" s="53">
        <f t="shared" si="18"/>
        <v>353906</v>
      </c>
      <c r="L34" s="53">
        <f t="shared" si="18"/>
        <v>366342</v>
      </c>
      <c r="M34" s="53">
        <f t="shared" si="18"/>
        <v>1074166</v>
      </c>
      <c r="N34" s="54">
        <f aca="true" t="shared" si="19" ref="N34:Y34">N24+N25+N26+N28+N29+N30+N31+N32+N33</f>
        <v>298321</v>
      </c>
      <c r="O34" s="54">
        <f t="shared" si="19"/>
        <v>381306</v>
      </c>
      <c r="P34" s="54">
        <f t="shared" si="19"/>
        <v>381306</v>
      </c>
      <c r="Q34" s="54">
        <f t="shared" si="19"/>
        <v>1060933</v>
      </c>
      <c r="R34" s="82">
        <f t="shared" si="19"/>
        <v>371773</v>
      </c>
      <c r="S34" s="82">
        <f t="shared" si="19"/>
        <v>371773</v>
      </c>
      <c r="T34" s="82">
        <f t="shared" si="19"/>
        <v>425335</v>
      </c>
      <c r="U34" s="82">
        <f t="shared" si="19"/>
        <v>1168881</v>
      </c>
      <c r="V34" s="82">
        <f t="shared" si="19"/>
        <v>270265</v>
      </c>
      <c r="W34" s="82">
        <f t="shared" si="19"/>
        <v>270265</v>
      </c>
      <c r="X34" s="82">
        <f t="shared" si="19"/>
        <v>195267</v>
      </c>
      <c r="Y34" s="54">
        <f t="shared" si="19"/>
        <v>735797</v>
      </c>
    </row>
    <row r="35" spans="2:25" ht="12.75">
      <c r="B35" s="55">
        <v>4</v>
      </c>
      <c r="C35" s="27" t="s">
        <v>44</v>
      </c>
      <c r="D35" s="39" t="s">
        <v>41</v>
      </c>
      <c r="E35" s="29">
        <f>M35+Q35+U35+Y35</f>
        <v>1749500</v>
      </c>
      <c r="F35" s="30">
        <v>313421</v>
      </c>
      <c r="G35" s="83"/>
      <c r="H35" s="84"/>
      <c r="I35" s="85"/>
      <c r="J35" s="86"/>
      <c r="K35" s="30">
        <v>313421</v>
      </c>
      <c r="L35" s="30">
        <v>313421</v>
      </c>
      <c r="M35" s="87">
        <f>F35+K35+L35</f>
        <v>940263</v>
      </c>
      <c r="N35" s="77">
        <v>313421</v>
      </c>
      <c r="O35" s="77">
        <v>62000</v>
      </c>
      <c r="P35" s="77">
        <v>62000</v>
      </c>
      <c r="Q35" s="88">
        <f>N35+O35+P35</f>
        <v>437421</v>
      </c>
      <c r="R35" s="77">
        <v>62000</v>
      </c>
      <c r="S35" s="77">
        <v>62000</v>
      </c>
      <c r="T35" s="77">
        <v>62000</v>
      </c>
      <c r="U35" s="44">
        <f>R35+S35+T35</f>
        <v>186000</v>
      </c>
      <c r="V35" s="77">
        <v>62000</v>
      </c>
      <c r="W35" s="77">
        <v>62000</v>
      </c>
      <c r="X35" s="77">
        <v>61816</v>
      </c>
      <c r="Y35" s="44">
        <f>V35+W35+X35</f>
        <v>185816</v>
      </c>
    </row>
    <row r="36" spans="2:25" ht="12.75">
      <c r="B36" s="79"/>
      <c r="C36" s="80" t="s">
        <v>21</v>
      </c>
      <c r="D36" s="81" t="s">
        <v>29</v>
      </c>
      <c r="E36" s="53">
        <f>M36+Q36+U36+Y36</f>
        <v>1749500</v>
      </c>
      <c r="F36" s="89">
        <f>F35</f>
        <v>313421</v>
      </c>
      <c r="G36" s="89" t="e">
        <f>#REF!+#REF!</f>
        <v>#REF!</v>
      </c>
      <c r="H36" s="89" t="e">
        <f>#REF!+#REF!</f>
        <v>#REF!</v>
      </c>
      <c r="I36" s="89" t="e">
        <f>#REF!+#REF!</f>
        <v>#REF!</v>
      </c>
      <c r="J36" s="89" t="e">
        <f>#REF!+#REF!</f>
        <v>#REF!</v>
      </c>
      <c r="K36" s="89">
        <f aca="true" t="shared" si="20" ref="K36:Y36">K35</f>
        <v>313421</v>
      </c>
      <c r="L36" s="89">
        <f t="shared" si="20"/>
        <v>313421</v>
      </c>
      <c r="M36" s="89">
        <f t="shared" si="20"/>
        <v>940263</v>
      </c>
      <c r="N36" s="89">
        <f t="shared" si="20"/>
        <v>313421</v>
      </c>
      <c r="O36" s="89">
        <f t="shared" si="20"/>
        <v>62000</v>
      </c>
      <c r="P36" s="89">
        <f t="shared" si="20"/>
        <v>62000</v>
      </c>
      <c r="Q36" s="89">
        <f t="shared" si="20"/>
        <v>437421</v>
      </c>
      <c r="R36" s="89">
        <f t="shared" si="20"/>
        <v>62000</v>
      </c>
      <c r="S36" s="89">
        <f t="shared" si="20"/>
        <v>62000</v>
      </c>
      <c r="T36" s="89">
        <f t="shared" si="20"/>
        <v>62000</v>
      </c>
      <c r="U36" s="89">
        <f t="shared" si="20"/>
        <v>186000</v>
      </c>
      <c r="V36" s="89">
        <f t="shared" si="20"/>
        <v>62000</v>
      </c>
      <c r="W36" s="89">
        <f t="shared" si="20"/>
        <v>62000</v>
      </c>
      <c r="X36" s="89">
        <f t="shared" si="20"/>
        <v>61816</v>
      </c>
      <c r="Y36" s="89">
        <f t="shared" si="20"/>
        <v>185816</v>
      </c>
    </row>
    <row r="37" spans="2:25" ht="12.75">
      <c r="B37" s="55">
        <v>5</v>
      </c>
      <c r="C37" s="36" t="s">
        <v>45</v>
      </c>
      <c r="D37" s="73" t="s">
        <v>28</v>
      </c>
      <c r="E37" s="53">
        <f>M37+Q37+U37+Y37</f>
        <v>17526343</v>
      </c>
      <c r="F37" s="31">
        <v>1887871</v>
      </c>
      <c r="G37" s="31"/>
      <c r="H37" s="31"/>
      <c r="I37" s="31"/>
      <c r="J37" s="31"/>
      <c r="K37" s="31">
        <v>1887870</v>
      </c>
      <c r="L37" s="31">
        <v>1861432</v>
      </c>
      <c r="M37" s="87">
        <f>F37+K37+L37</f>
        <v>5637173</v>
      </c>
      <c r="N37" s="33">
        <v>1887870</v>
      </c>
      <c r="O37" s="33">
        <v>2000000</v>
      </c>
      <c r="P37" s="33">
        <v>1937303</v>
      </c>
      <c r="Q37" s="90">
        <f>N37+O37+P37</f>
        <v>5825173</v>
      </c>
      <c r="R37" s="33">
        <v>2000000</v>
      </c>
      <c r="S37" s="33">
        <v>2000000</v>
      </c>
      <c r="T37" s="33">
        <v>1948407</v>
      </c>
      <c r="U37" s="34">
        <f>R37+S37+T37</f>
        <v>5948407</v>
      </c>
      <c r="V37" s="33">
        <v>38530</v>
      </c>
      <c r="W37" s="33">
        <v>38530</v>
      </c>
      <c r="X37" s="33">
        <v>38530</v>
      </c>
      <c r="Y37" s="34">
        <f>V37+W37+X37</f>
        <v>115590</v>
      </c>
    </row>
    <row r="38" spans="2:25" ht="12.75">
      <c r="B38" s="26"/>
      <c r="C38" s="36" t="s">
        <v>21</v>
      </c>
      <c r="D38" s="39" t="s">
        <v>32</v>
      </c>
      <c r="E38" s="53">
        <f>M38+Q38+U38+Y38</f>
        <v>637535</v>
      </c>
      <c r="F38" s="31">
        <v>40092</v>
      </c>
      <c r="G38" s="31"/>
      <c r="H38" s="31"/>
      <c r="I38" s="31"/>
      <c r="J38" s="31"/>
      <c r="K38" s="31">
        <v>40092</v>
      </c>
      <c r="L38" s="31">
        <v>40092</v>
      </c>
      <c r="M38" s="87">
        <f>F38+K38+L38</f>
        <v>120276</v>
      </c>
      <c r="N38" s="69">
        <v>40092</v>
      </c>
      <c r="O38" s="69">
        <v>60000</v>
      </c>
      <c r="P38" s="69">
        <v>60000</v>
      </c>
      <c r="Q38" s="90">
        <f>N38+O38+P38</f>
        <v>160092</v>
      </c>
      <c r="R38" s="69">
        <v>60000</v>
      </c>
      <c r="S38" s="69">
        <v>60000</v>
      </c>
      <c r="T38" s="69">
        <v>60000</v>
      </c>
      <c r="U38" s="34">
        <f>R38+S38+T38</f>
        <v>180000</v>
      </c>
      <c r="V38" s="69">
        <v>60000</v>
      </c>
      <c r="W38" s="69">
        <v>60000</v>
      </c>
      <c r="X38" s="69">
        <v>57167</v>
      </c>
      <c r="Y38" s="34">
        <f>V38+W38+X38</f>
        <v>177167</v>
      </c>
    </row>
    <row r="39" spans="1:254" s="8" customFormat="1" ht="12.75">
      <c r="A39" s="4"/>
      <c r="B39" s="94"/>
      <c r="C39" s="36"/>
      <c r="D39" s="81" t="s">
        <v>29</v>
      </c>
      <c r="E39" s="89">
        <f>E37+E38</f>
        <v>18163878</v>
      </c>
      <c r="F39" s="89">
        <f>F37+F38</f>
        <v>1927963</v>
      </c>
      <c r="G39" s="89"/>
      <c r="H39" s="89"/>
      <c r="I39" s="89"/>
      <c r="J39" s="89"/>
      <c r="K39" s="89">
        <f>K37+K38</f>
        <v>1927962</v>
      </c>
      <c r="L39" s="89">
        <f>L37+L38</f>
        <v>1901524</v>
      </c>
      <c r="M39" s="87">
        <f>F39+K39+L39</f>
        <v>5757449</v>
      </c>
      <c r="N39" s="93">
        <f>N37+N38</f>
        <v>1927962</v>
      </c>
      <c r="O39" s="93">
        <f>O37+O38</f>
        <v>2060000</v>
      </c>
      <c r="P39" s="93">
        <f>P37+P38</f>
        <v>1997303</v>
      </c>
      <c r="Q39" s="32">
        <f>N39+O39+P39</f>
        <v>5985265</v>
      </c>
      <c r="R39" s="93">
        <f>R37+R38</f>
        <v>2060000</v>
      </c>
      <c r="S39" s="93">
        <f>S37+S38</f>
        <v>2060000</v>
      </c>
      <c r="T39" s="93">
        <f>T37+T38</f>
        <v>2008407</v>
      </c>
      <c r="U39" s="44">
        <f>R39+S39+T39</f>
        <v>6128407</v>
      </c>
      <c r="V39" s="93">
        <f>V37+V38</f>
        <v>98530</v>
      </c>
      <c r="W39" s="93">
        <f>W37+W38</f>
        <v>98530</v>
      </c>
      <c r="X39" s="93">
        <f>X37+X38</f>
        <v>95697</v>
      </c>
      <c r="Y39" s="44">
        <f>V39+W39+X39</f>
        <v>292757</v>
      </c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2:25" ht="13.5" customHeight="1">
      <c r="B40" s="55">
        <v>6</v>
      </c>
      <c r="C40" s="91" t="s">
        <v>46</v>
      </c>
      <c r="D40" s="28" t="s">
        <v>27</v>
      </c>
      <c r="E40" s="29">
        <f aca="true" t="shared" si="21" ref="E40:E46">M40+Q40+U40+Y40</f>
        <v>28080</v>
      </c>
      <c r="F40" s="90">
        <v>4843</v>
      </c>
      <c r="G40" s="92"/>
      <c r="H40" s="90"/>
      <c r="I40" s="90"/>
      <c r="J40" s="90"/>
      <c r="K40" s="90">
        <v>4844</v>
      </c>
      <c r="L40" s="90">
        <v>4844</v>
      </c>
      <c r="M40" s="32">
        <f>F40+K40+L40</f>
        <v>14531</v>
      </c>
      <c r="N40" s="62">
        <v>4844</v>
      </c>
      <c r="O40" s="62">
        <v>925</v>
      </c>
      <c r="P40" s="62">
        <v>930</v>
      </c>
      <c r="Q40" s="93">
        <f>N40+O40+P40</f>
        <v>6699</v>
      </c>
      <c r="R40" s="62">
        <v>1433</v>
      </c>
      <c r="S40" s="62">
        <v>1433</v>
      </c>
      <c r="T40" s="62">
        <v>1434</v>
      </c>
      <c r="U40" s="44">
        <f>R40+S40+T40</f>
        <v>4300</v>
      </c>
      <c r="V40" s="62">
        <v>850</v>
      </c>
      <c r="W40" s="62">
        <v>850</v>
      </c>
      <c r="X40" s="62">
        <v>850</v>
      </c>
      <c r="Y40" s="44">
        <f>V40+W40+X40</f>
        <v>2550</v>
      </c>
    </row>
    <row r="41" spans="2:25" ht="11.25" customHeight="1">
      <c r="B41" s="79"/>
      <c r="C41" s="94" t="s">
        <v>47</v>
      </c>
      <c r="D41" s="81" t="s">
        <v>29</v>
      </c>
      <c r="E41" s="53">
        <f t="shared" si="21"/>
        <v>28080</v>
      </c>
      <c r="F41" s="89">
        <f>F40</f>
        <v>4843</v>
      </c>
      <c r="G41" s="89" t="e">
        <f>#REF!+#REF!</f>
        <v>#REF!</v>
      </c>
      <c r="H41" s="89" t="e">
        <f>#REF!+#REF!</f>
        <v>#REF!</v>
      </c>
      <c r="I41" s="89" t="e">
        <f>#REF!+#REF!</f>
        <v>#REF!</v>
      </c>
      <c r="J41" s="89" t="e">
        <f>#REF!+#REF!</f>
        <v>#REF!</v>
      </c>
      <c r="K41" s="89">
        <f aca="true" t="shared" si="22" ref="K41:Y41">K40</f>
        <v>4844</v>
      </c>
      <c r="L41" s="89">
        <f t="shared" si="22"/>
        <v>4844</v>
      </c>
      <c r="M41" s="89">
        <f t="shared" si="22"/>
        <v>14531</v>
      </c>
      <c r="N41" s="89">
        <f t="shared" si="22"/>
        <v>4844</v>
      </c>
      <c r="O41" s="89">
        <f t="shared" si="22"/>
        <v>925</v>
      </c>
      <c r="P41" s="89">
        <f t="shared" si="22"/>
        <v>930</v>
      </c>
      <c r="Q41" s="89">
        <f t="shared" si="22"/>
        <v>6699</v>
      </c>
      <c r="R41" s="89">
        <f t="shared" si="22"/>
        <v>1433</v>
      </c>
      <c r="S41" s="89">
        <f t="shared" si="22"/>
        <v>1433</v>
      </c>
      <c r="T41" s="89">
        <f t="shared" si="22"/>
        <v>1434</v>
      </c>
      <c r="U41" s="89">
        <f t="shared" si="22"/>
        <v>4300</v>
      </c>
      <c r="V41" s="89">
        <f t="shared" si="22"/>
        <v>850</v>
      </c>
      <c r="W41" s="89">
        <f t="shared" si="22"/>
        <v>850</v>
      </c>
      <c r="X41" s="89">
        <f t="shared" si="22"/>
        <v>850</v>
      </c>
      <c r="Y41" s="89">
        <f t="shared" si="22"/>
        <v>2550</v>
      </c>
    </row>
    <row r="42" spans="2:25" ht="10.5" customHeight="1">
      <c r="B42" s="26">
        <v>7</v>
      </c>
      <c r="C42" s="95" t="s">
        <v>48</v>
      </c>
      <c r="D42" s="39" t="s">
        <v>32</v>
      </c>
      <c r="E42" s="29">
        <f t="shared" si="21"/>
        <v>147295</v>
      </c>
      <c r="F42" s="31">
        <v>29823</v>
      </c>
      <c r="G42" s="96"/>
      <c r="H42" s="86"/>
      <c r="I42" s="86"/>
      <c r="J42" s="86"/>
      <c r="K42" s="31">
        <v>29824</v>
      </c>
      <c r="L42" s="31">
        <v>29824</v>
      </c>
      <c r="M42" s="32">
        <f>F42+K42+L42</f>
        <v>89471</v>
      </c>
      <c r="N42" s="33">
        <v>29824</v>
      </c>
      <c r="O42" s="33">
        <v>5000</v>
      </c>
      <c r="P42" s="33">
        <v>5000</v>
      </c>
      <c r="Q42" s="33">
        <f>N42+O42+P42</f>
        <v>39824</v>
      </c>
      <c r="R42" s="33">
        <v>5000</v>
      </c>
      <c r="S42" s="33">
        <v>5000</v>
      </c>
      <c r="T42" s="33">
        <v>5000</v>
      </c>
      <c r="U42" s="33">
        <f>R42+S42+T42</f>
        <v>15000</v>
      </c>
      <c r="V42" s="33">
        <v>1000</v>
      </c>
      <c r="W42" s="33">
        <v>1000</v>
      </c>
      <c r="X42" s="33">
        <v>1000</v>
      </c>
      <c r="Y42" s="33">
        <f>V42+W42+X42</f>
        <v>3000</v>
      </c>
    </row>
    <row r="43" spans="2:25" ht="14.25" customHeight="1">
      <c r="B43" s="26"/>
      <c r="C43" s="95" t="s">
        <v>49</v>
      </c>
      <c r="D43" s="39" t="s">
        <v>40</v>
      </c>
      <c r="E43" s="97">
        <f t="shared" si="21"/>
        <v>203741</v>
      </c>
      <c r="F43" s="31">
        <v>67913</v>
      </c>
      <c r="G43" s="96"/>
      <c r="H43" s="86"/>
      <c r="I43" s="86"/>
      <c r="J43" s="86"/>
      <c r="K43" s="31">
        <v>67914</v>
      </c>
      <c r="L43" s="31">
        <v>67914</v>
      </c>
      <c r="M43" s="32">
        <f>F43+K43+L43</f>
        <v>203741</v>
      </c>
      <c r="N43" s="33">
        <v>0</v>
      </c>
      <c r="O43" s="33">
        <v>0</v>
      </c>
      <c r="P43" s="33">
        <v>0</v>
      </c>
      <c r="Q43" s="33">
        <f>N43+O43+P43</f>
        <v>0</v>
      </c>
      <c r="R43" s="33">
        <v>0</v>
      </c>
      <c r="S43" s="33">
        <v>0</v>
      </c>
      <c r="T43" s="33">
        <v>0</v>
      </c>
      <c r="U43" s="33">
        <f>R43+S43+T43</f>
        <v>0</v>
      </c>
      <c r="V43" s="33">
        <v>0</v>
      </c>
      <c r="W43" s="33">
        <v>0</v>
      </c>
      <c r="X43" s="33">
        <v>0</v>
      </c>
      <c r="Y43" s="33">
        <f>V43+W43+X43</f>
        <v>0</v>
      </c>
    </row>
    <row r="44" spans="2:25" ht="13.5" customHeight="1">
      <c r="B44" s="26"/>
      <c r="C44" s="95"/>
      <c r="D44" s="39" t="s">
        <v>31</v>
      </c>
      <c r="E44" s="97">
        <f t="shared" si="21"/>
        <v>53996</v>
      </c>
      <c r="F44" s="31">
        <v>17998</v>
      </c>
      <c r="G44" s="96"/>
      <c r="H44" s="86"/>
      <c r="I44" s="86"/>
      <c r="J44" s="86"/>
      <c r="K44" s="31">
        <v>17999</v>
      </c>
      <c r="L44" s="31">
        <v>17999</v>
      </c>
      <c r="M44" s="32">
        <f>F44+K44+L44</f>
        <v>53996</v>
      </c>
      <c r="N44" s="33">
        <v>0</v>
      </c>
      <c r="O44" s="33">
        <v>0</v>
      </c>
      <c r="P44" s="33">
        <v>0</v>
      </c>
      <c r="Q44" s="33">
        <f>N44+O44+P44</f>
        <v>0</v>
      </c>
      <c r="R44" s="33">
        <v>0</v>
      </c>
      <c r="S44" s="33">
        <v>0</v>
      </c>
      <c r="T44" s="33">
        <v>0</v>
      </c>
      <c r="U44" s="33">
        <f>R44+S44+T44</f>
        <v>0</v>
      </c>
      <c r="V44" s="33">
        <v>0</v>
      </c>
      <c r="W44" s="33">
        <v>0</v>
      </c>
      <c r="X44" s="33">
        <v>0</v>
      </c>
      <c r="Y44" s="33">
        <f>V44+W44+X44</f>
        <v>0</v>
      </c>
    </row>
    <row r="45" spans="2:25" ht="10.5" customHeight="1">
      <c r="B45" s="26"/>
      <c r="C45" s="95"/>
      <c r="D45" s="43" t="s">
        <v>27</v>
      </c>
      <c r="E45" s="29">
        <f t="shared" si="21"/>
        <v>2500</v>
      </c>
      <c r="F45" s="31">
        <v>0</v>
      </c>
      <c r="G45" s="96"/>
      <c r="H45" s="86"/>
      <c r="I45" s="86"/>
      <c r="J45" s="86"/>
      <c r="K45" s="31">
        <v>0</v>
      </c>
      <c r="L45" s="31">
        <v>0</v>
      </c>
      <c r="M45" s="32">
        <f>F45+K45+L45</f>
        <v>0</v>
      </c>
      <c r="N45" s="33">
        <v>0</v>
      </c>
      <c r="O45" s="33">
        <v>200</v>
      </c>
      <c r="P45" s="33">
        <v>200</v>
      </c>
      <c r="Q45" s="33">
        <f>N45+O45+P45</f>
        <v>400</v>
      </c>
      <c r="R45" s="33">
        <v>500</v>
      </c>
      <c r="S45" s="33">
        <v>500</v>
      </c>
      <c r="T45" s="33">
        <v>500</v>
      </c>
      <c r="U45" s="33">
        <f>R45+S45+T45</f>
        <v>1500</v>
      </c>
      <c r="V45" s="33">
        <v>200</v>
      </c>
      <c r="W45" s="33">
        <v>200</v>
      </c>
      <c r="X45" s="33">
        <v>200</v>
      </c>
      <c r="Y45" s="33">
        <f>V45+W45+X45</f>
        <v>600</v>
      </c>
    </row>
    <row r="46" spans="2:25" ht="18" customHeight="1">
      <c r="B46" s="26"/>
      <c r="C46" s="95"/>
      <c r="D46" s="178" t="s">
        <v>56</v>
      </c>
      <c r="E46" s="29">
        <f t="shared" si="21"/>
        <v>1500000</v>
      </c>
      <c r="F46" s="174">
        <v>0</v>
      </c>
      <c r="G46" s="175"/>
      <c r="H46" s="176"/>
      <c r="I46" s="176"/>
      <c r="J46" s="176"/>
      <c r="K46" s="174">
        <v>0</v>
      </c>
      <c r="L46" s="174">
        <v>0</v>
      </c>
      <c r="M46" s="58">
        <f>F46+K46+L46</f>
        <v>0</v>
      </c>
      <c r="N46" s="177">
        <v>0</v>
      </c>
      <c r="O46" s="177">
        <v>318501</v>
      </c>
      <c r="P46" s="177">
        <v>318500</v>
      </c>
      <c r="Q46" s="33">
        <f>N46+O46+P46</f>
        <v>637001</v>
      </c>
      <c r="R46" s="177">
        <v>237500</v>
      </c>
      <c r="S46" s="177">
        <v>237500</v>
      </c>
      <c r="T46" s="177">
        <v>218000</v>
      </c>
      <c r="U46" s="177">
        <f>R46+S46+T46</f>
        <v>693000</v>
      </c>
      <c r="V46" s="177">
        <v>57000</v>
      </c>
      <c r="W46" s="177">
        <v>57000</v>
      </c>
      <c r="X46" s="177">
        <v>55999</v>
      </c>
      <c r="Y46" s="177">
        <f>V46+W46+X46</f>
        <v>169999</v>
      </c>
    </row>
    <row r="47" spans="2:50" ht="12.75">
      <c r="B47" s="79"/>
      <c r="C47" s="94"/>
      <c r="D47" s="98" t="s">
        <v>29</v>
      </c>
      <c r="E47" s="99">
        <f>E42+E43+E44+E45+E46</f>
        <v>1907532</v>
      </c>
      <c r="F47" s="99">
        <f aca="true" t="shared" si="23" ref="F47:M47">F42+F43+F44+F45+F46</f>
        <v>115734</v>
      </c>
      <c r="G47" s="99">
        <f t="shared" si="23"/>
        <v>0</v>
      </c>
      <c r="H47" s="99">
        <f t="shared" si="23"/>
        <v>0</v>
      </c>
      <c r="I47" s="99">
        <f t="shared" si="23"/>
        <v>0</v>
      </c>
      <c r="J47" s="99">
        <f t="shared" si="23"/>
        <v>0</v>
      </c>
      <c r="K47" s="99">
        <f t="shared" si="23"/>
        <v>115737</v>
      </c>
      <c r="L47" s="99">
        <f t="shared" si="23"/>
        <v>115737</v>
      </c>
      <c r="M47" s="99">
        <f t="shared" si="23"/>
        <v>347208</v>
      </c>
      <c r="N47" s="99">
        <f aca="true" t="shared" si="24" ref="N47:Y47">N42+N43+N44+N45+N46</f>
        <v>29824</v>
      </c>
      <c r="O47" s="99">
        <f t="shared" si="24"/>
        <v>323701</v>
      </c>
      <c r="P47" s="99">
        <f t="shared" si="24"/>
        <v>323700</v>
      </c>
      <c r="Q47" s="99">
        <f t="shared" si="24"/>
        <v>677225</v>
      </c>
      <c r="R47" s="99">
        <f t="shared" si="24"/>
        <v>243000</v>
      </c>
      <c r="S47" s="99">
        <f t="shared" si="24"/>
        <v>243000</v>
      </c>
      <c r="T47" s="99">
        <f t="shared" si="24"/>
        <v>223500</v>
      </c>
      <c r="U47" s="99">
        <f t="shared" si="24"/>
        <v>709500</v>
      </c>
      <c r="V47" s="99">
        <f t="shared" si="24"/>
        <v>58200</v>
      </c>
      <c r="W47" s="99">
        <f t="shared" si="24"/>
        <v>58200</v>
      </c>
      <c r="X47" s="99">
        <f t="shared" si="24"/>
        <v>57199</v>
      </c>
      <c r="Y47" s="99">
        <f t="shared" si="24"/>
        <v>173599</v>
      </c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2:25" ht="12.75" hidden="1">
      <c r="B48" s="100"/>
      <c r="C48" s="101" t="s">
        <v>50</v>
      </c>
      <c r="D48" s="102"/>
      <c r="E48" s="58"/>
      <c r="F48" s="68"/>
      <c r="G48" s="103"/>
      <c r="H48" s="68"/>
      <c r="I48" s="68"/>
      <c r="J48" s="68"/>
      <c r="K48" s="68"/>
      <c r="L48" s="68"/>
      <c r="M48" s="67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</row>
    <row r="49" spans="2:25" ht="12.75">
      <c r="B49" s="55">
        <v>8</v>
      </c>
      <c r="C49" s="105" t="s">
        <v>51</v>
      </c>
      <c r="D49" s="102" t="s">
        <v>52</v>
      </c>
      <c r="E49" s="106">
        <f>M49+Q49+U49+Y49</f>
        <v>8000</v>
      </c>
      <c r="F49" s="69">
        <v>1000</v>
      </c>
      <c r="G49" s="69"/>
      <c r="H49" s="69"/>
      <c r="I49" s="69"/>
      <c r="J49" s="69"/>
      <c r="K49" s="69">
        <v>1000</v>
      </c>
      <c r="L49" s="69">
        <v>1000</v>
      </c>
      <c r="M49" s="107">
        <f>F49+K49+L49</f>
        <v>3000</v>
      </c>
      <c r="N49" s="70">
        <v>1000</v>
      </c>
      <c r="O49" s="70">
        <v>500</v>
      </c>
      <c r="P49" s="70">
        <v>500</v>
      </c>
      <c r="Q49" s="93">
        <f>N49+O49+P49</f>
        <v>2000</v>
      </c>
      <c r="R49" s="70">
        <v>1000</v>
      </c>
      <c r="S49" s="70">
        <v>500</v>
      </c>
      <c r="T49" s="70">
        <v>500</v>
      </c>
      <c r="U49" s="93">
        <f>R49+S49+T49</f>
        <v>2000</v>
      </c>
      <c r="V49" s="70">
        <v>500</v>
      </c>
      <c r="W49" s="70">
        <v>500</v>
      </c>
      <c r="X49" s="70">
        <v>0</v>
      </c>
      <c r="Y49" s="93">
        <f>V49+W49+X49</f>
        <v>1000</v>
      </c>
    </row>
    <row r="50" spans="2:25" ht="12.75">
      <c r="B50" s="79"/>
      <c r="C50" s="101"/>
      <c r="D50" s="98" t="s">
        <v>29</v>
      </c>
      <c r="E50" s="107">
        <f aca="true" t="shared" si="25" ref="E50:Y50">E49</f>
        <v>8000</v>
      </c>
      <c r="F50" s="107">
        <f t="shared" si="25"/>
        <v>1000</v>
      </c>
      <c r="G50" s="107">
        <f t="shared" si="25"/>
        <v>0</v>
      </c>
      <c r="H50" s="107">
        <f t="shared" si="25"/>
        <v>0</v>
      </c>
      <c r="I50" s="107">
        <f t="shared" si="25"/>
        <v>0</v>
      </c>
      <c r="J50" s="107">
        <f t="shared" si="25"/>
        <v>0</v>
      </c>
      <c r="K50" s="107">
        <f t="shared" si="25"/>
        <v>1000</v>
      </c>
      <c r="L50" s="107">
        <f t="shared" si="25"/>
        <v>1000</v>
      </c>
      <c r="M50" s="107">
        <f t="shared" si="25"/>
        <v>3000</v>
      </c>
      <c r="N50" s="70">
        <f t="shared" si="25"/>
        <v>1000</v>
      </c>
      <c r="O50" s="70">
        <f t="shared" si="25"/>
        <v>500</v>
      </c>
      <c r="P50" s="70">
        <f t="shared" si="25"/>
        <v>500</v>
      </c>
      <c r="Q50" s="70">
        <f t="shared" si="25"/>
        <v>2000</v>
      </c>
      <c r="R50" s="70">
        <f t="shared" si="25"/>
        <v>1000</v>
      </c>
      <c r="S50" s="70">
        <f t="shared" si="25"/>
        <v>500</v>
      </c>
      <c r="T50" s="70">
        <f t="shared" si="25"/>
        <v>500</v>
      </c>
      <c r="U50" s="70">
        <f t="shared" si="25"/>
        <v>2000</v>
      </c>
      <c r="V50" s="70">
        <f t="shared" si="25"/>
        <v>500</v>
      </c>
      <c r="W50" s="70">
        <f t="shared" si="25"/>
        <v>500</v>
      </c>
      <c r="X50" s="70">
        <f t="shared" si="25"/>
        <v>0</v>
      </c>
      <c r="Y50" s="70">
        <f t="shared" si="25"/>
        <v>1000</v>
      </c>
    </row>
    <row r="51" spans="2:25" ht="12.75">
      <c r="B51" s="108"/>
      <c r="C51" s="109" t="s">
        <v>53</v>
      </c>
      <c r="D51" s="110"/>
      <c r="E51" s="111">
        <f aca="true" t="shared" si="26" ref="E51:Y51">E14+E23+E34+E36+E39+E41+E47+E50</f>
        <v>56033000</v>
      </c>
      <c r="F51" s="111">
        <f t="shared" si="26"/>
        <v>5966530</v>
      </c>
      <c r="G51" s="111" t="e">
        <f t="shared" si="26"/>
        <v>#REF!</v>
      </c>
      <c r="H51" s="111" t="e">
        <f t="shared" si="26"/>
        <v>#REF!</v>
      </c>
      <c r="I51" s="111" t="e">
        <f t="shared" si="26"/>
        <v>#REF!</v>
      </c>
      <c r="J51" s="111" t="e">
        <f t="shared" si="26"/>
        <v>#REF!</v>
      </c>
      <c r="K51" s="111">
        <f t="shared" si="26"/>
        <v>5995461</v>
      </c>
      <c r="L51" s="111">
        <f t="shared" si="26"/>
        <v>6068822</v>
      </c>
      <c r="M51" s="111">
        <f t="shared" si="26"/>
        <v>18030813</v>
      </c>
      <c r="N51" s="112">
        <f t="shared" si="26"/>
        <v>5862129</v>
      </c>
      <c r="O51" s="112">
        <f t="shared" si="26"/>
        <v>6117379</v>
      </c>
      <c r="P51" s="112">
        <f t="shared" si="26"/>
        <v>5956106</v>
      </c>
      <c r="Q51" s="112">
        <f t="shared" si="26"/>
        <v>17935614</v>
      </c>
      <c r="R51" s="112">
        <f t="shared" si="26"/>
        <v>5998812</v>
      </c>
      <c r="S51" s="112">
        <f t="shared" si="26"/>
        <v>5948266</v>
      </c>
      <c r="T51" s="112">
        <f t="shared" si="26"/>
        <v>5889052</v>
      </c>
      <c r="U51" s="112">
        <f t="shared" si="26"/>
        <v>17836130</v>
      </c>
      <c r="V51" s="112">
        <f t="shared" si="26"/>
        <v>770151</v>
      </c>
      <c r="W51" s="112">
        <f t="shared" si="26"/>
        <v>770151</v>
      </c>
      <c r="X51" s="112">
        <f t="shared" si="26"/>
        <v>690141</v>
      </c>
      <c r="Y51" s="112">
        <f t="shared" si="26"/>
        <v>2230443</v>
      </c>
    </row>
    <row r="52" spans="2:25" ht="12.75">
      <c r="B52" s="113"/>
      <c r="C52" s="5"/>
      <c r="D52" s="114"/>
      <c r="E52" s="5"/>
      <c r="F52" s="115"/>
      <c r="G52" s="116"/>
      <c r="H52" s="117"/>
      <c r="I52" s="7"/>
      <c r="J52" s="6"/>
      <c r="K52" s="115"/>
      <c r="L52" s="115"/>
      <c r="M52" s="118">
        <f>F51+K51+L51</f>
        <v>18030813</v>
      </c>
      <c r="N52" s="115"/>
      <c r="O52" s="115"/>
      <c r="P52" s="115"/>
      <c r="Q52" s="118">
        <f>N51+O51+P51</f>
        <v>17935614</v>
      </c>
      <c r="R52" s="115"/>
      <c r="S52" s="115"/>
      <c r="T52" s="115"/>
      <c r="U52" s="119">
        <f>R51+S51+T51</f>
        <v>17836130</v>
      </c>
      <c r="V52" s="115"/>
      <c r="W52" s="115"/>
      <c r="X52" s="115"/>
      <c r="Y52" s="119">
        <f>V51+W51+X51</f>
        <v>2230443</v>
      </c>
    </row>
    <row r="53" spans="2:25" ht="12.75">
      <c r="B53" s="113"/>
      <c r="C53" s="5"/>
      <c r="D53" s="114"/>
      <c r="E53" s="5"/>
      <c r="F53" s="115"/>
      <c r="G53" s="116"/>
      <c r="H53" s="117"/>
      <c r="I53" s="7"/>
      <c r="J53" s="6"/>
      <c r="K53" s="115"/>
      <c r="L53" s="115"/>
      <c r="M53" s="118"/>
      <c r="N53" s="115"/>
      <c r="O53" s="115"/>
      <c r="P53" s="115"/>
      <c r="Q53" s="118"/>
      <c r="R53" s="115"/>
      <c r="S53" s="115"/>
      <c r="T53" s="115"/>
      <c r="U53" s="120"/>
      <c r="V53" s="115"/>
      <c r="W53" s="115"/>
      <c r="X53" s="115"/>
      <c r="Y53" s="119"/>
    </row>
    <row r="54" spans="2:25" ht="12.75">
      <c r="B54" s="113"/>
      <c r="C54" s="5"/>
      <c r="D54" s="114"/>
      <c r="E54" s="5"/>
      <c r="F54" s="115"/>
      <c r="G54" s="116"/>
      <c r="H54" s="117"/>
      <c r="I54" s="7"/>
      <c r="J54" s="6"/>
      <c r="K54" s="115"/>
      <c r="L54" s="115"/>
      <c r="M54" s="118"/>
      <c r="N54" s="115"/>
      <c r="O54" s="115"/>
      <c r="P54" s="115"/>
      <c r="Q54" s="118"/>
      <c r="R54" s="115"/>
      <c r="S54" s="115"/>
      <c r="T54" s="115"/>
      <c r="U54" s="120"/>
      <c r="V54" s="115"/>
      <c r="W54" s="115"/>
      <c r="X54" s="115"/>
      <c r="Y54" s="119"/>
    </row>
    <row r="55" spans="2:25" ht="12.75">
      <c r="B55" s="113"/>
      <c r="C55" s="5"/>
      <c r="D55" s="121"/>
      <c r="E55" s="122"/>
      <c r="F55" s="115"/>
      <c r="G55" s="116"/>
      <c r="H55" s="117"/>
      <c r="I55" s="7"/>
      <c r="J55" s="6"/>
      <c r="K55" s="123"/>
      <c r="L55" s="124"/>
      <c r="M55" s="118"/>
      <c r="N55" s="115"/>
      <c r="O55" s="115"/>
      <c r="P55" s="115"/>
      <c r="Q55" s="125"/>
      <c r="R55" s="126"/>
      <c r="S55" s="127"/>
      <c r="T55" s="128"/>
      <c r="U55" s="128"/>
      <c r="V55" s="128"/>
      <c r="W55" s="128"/>
      <c r="X55" s="128"/>
      <c r="Y55" s="125"/>
    </row>
    <row r="56" spans="2:25" ht="12.75">
      <c r="B56" s="113"/>
      <c r="C56" s="129"/>
      <c r="D56" s="130"/>
      <c r="E56" s="131"/>
      <c r="F56" s="117"/>
      <c r="G56" s="116"/>
      <c r="H56" s="117"/>
      <c r="I56" s="7"/>
      <c r="J56" s="6"/>
      <c r="K56" s="116"/>
      <c r="L56" s="132"/>
      <c r="Q56" s="133"/>
      <c r="R56" s="133"/>
      <c r="S56" s="134"/>
      <c r="T56" s="135"/>
      <c r="U56" s="136"/>
      <c r="V56" s="134"/>
      <c r="W56" s="134"/>
      <c r="X56" s="134"/>
      <c r="Y56" s="137"/>
    </row>
    <row r="57" spans="2:25" ht="12.75">
      <c r="B57" s="113"/>
      <c r="C57" s="6"/>
      <c r="D57" s="138"/>
      <c r="E57" s="131"/>
      <c r="F57" s="117"/>
      <c r="G57" s="116"/>
      <c r="H57" s="117"/>
      <c r="I57" s="7"/>
      <c r="J57" s="6"/>
      <c r="K57" s="139"/>
      <c r="L57" s="132"/>
      <c r="N57" s="117"/>
      <c r="Q57" s="133"/>
      <c r="R57" s="135"/>
      <c r="S57" s="133"/>
      <c r="T57" s="135"/>
      <c r="U57" s="136"/>
      <c r="V57" s="134"/>
      <c r="W57" s="134"/>
      <c r="X57" s="134"/>
      <c r="Y57" s="134"/>
    </row>
    <row r="58" spans="2:25" ht="12.75">
      <c r="B58" s="113"/>
      <c r="C58" s="6"/>
      <c r="D58" s="121"/>
      <c r="E58" s="122"/>
      <c r="F58" s="117"/>
      <c r="G58" s="116"/>
      <c r="H58" s="117"/>
      <c r="I58" s="7"/>
      <c r="J58" s="6"/>
      <c r="K58" s="139"/>
      <c r="L58" s="132"/>
      <c r="N58" s="6"/>
      <c r="O58"/>
      <c r="P58"/>
      <c r="Q58" s="140"/>
      <c r="R58" s="135"/>
      <c r="S58" s="133"/>
      <c r="T58" s="133"/>
      <c r="U58" s="133"/>
      <c r="V58" s="133"/>
      <c r="W58" s="133"/>
      <c r="X58" s="133"/>
      <c r="Y58" s="135"/>
    </row>
    <row r="59" spans="2:25" ht="12.75">
      <c r="B59" s="113"/>
      <c r="C59" s="5"/>
      <c r="D59" s="130"/>
      <c r="E59" s="131"/>
      <c r="F59" s="117"/>
      <c r="G59" s="116"/>
      <c r="H59" s="117"/>
      <c r="I59" s="7"/>
      <c r="J59" s="6"/>
      <c r="K59" s="116"/>
      <c r="L59" s="132"/>
      <c r="N59" s="141"/>
      <c r="O59" s="142"/>
      <c r="P59" s="143"/>
      <c r="Q59" s="140"/>
      <c r="R59" s="133"/>
      <c r="S59" s="133"/>
      <c r="T59" s="133"/>
      <c r="U59" s="135"/>
      <c r="V59" s="133"/>
      <c r="W59" s="133"/>
      <c r="X59" s="133"/>
      <c r="Y59" s="133"/>
    </row>
    <row r="60" spans="2:25" ht="12.75">
      <c r="B60" s="113"/>
      <c r="C60" s="129"/>
      <c r="D60" s="144"/>
      <c r="E60" s="131"/>
      <c r="F60" s="117"/>
      <c r="G60" s="116"/>
      <c r="H60" s="117"/>
      <c r="I60" s="7"/>
      <c r="J60" s="6"/>
      <c r="K60" s="116"/>
      <c r="L60" s="132"/>
      <c r="N60" s="117"/>
      <c r="P60"/>
      <c r="Q60" s="140"/>
      <c r="R60" s="133"/>
      <c r="S60" s="133"/>
      <c r="T60" s="133"/>
      <c r="U60" s="133"/>
      <c r="V60" s="133"/>
      <c r="W60" s="133"/>
      <c r="X60" s="133"/>
      <c r="Y60" s="133"/>
    </row>
    <row r="61" spans="2:25" ht="12.75">
      <c r="B61" s="113"/>
      <c r="C61" s="129"/>
      <c r="D61" s="130"/>
      <c r="E61" s="131"/>
      <c r="F61" s="117"/>
      <c r="G61" s="116"/>
      <c r="H61" s="117"/>
      <c r="I61" s="7"/>
      <c r="J61" s="6"/>
      <c r="K61" s="145"/>
      <c r="L61" s="146"/>
      <c r="N61" s="117"/>
      <c r="P61"/>
      <c r="Q61" s="135"/>
      <c r="R61" s="133"/>
      <c r="S61" s="133"/>
      <c r="T61" s="133"/>
      <c r="U61" s="133"/>
      <c r="V61" s="133"/>
      <c r="W61" s="133"/>
      <c r="X61" s="133"/>
      <c r="Y61" s="133"/>
    </row>
    <row r="62" spans="2:25" ht="20.25" customHeight="1">
      <c r="B62" s="113"/>
      <c r="C62" s="129"/>
      <c r="D62" s="138"/>
      <c r="E62" s="146"/>
      <c r="F62" s="117"/>
      <c r="G62" s="116"/>
      <c r="H62" s="117"/>
      <c r="I62" s="7"/>
      <c r="J62" s="6"/>
      <c r="K62" s="147"/>
      <c r="L62" s="148"/>
      <c r="N62" s="117"/>
      <c r="P62"/>
      <c r="Q62" s="135"/>
      <c r="R62" s="133"/>
      <c r="S62" s="133"/>
      <c r="T62" s="133"/>
      <c r="U62" s="133"/>
      <c r="W62" s="133"/>
      <c r="X62" s="133"/>
      <c r="Y62" s="133"/>
    </row>
    <row r="63" spans="2:25" ht="24" customHeight="1">
      <c r="B63" s="113"/>
      <c r="C63" s="129"/>
      <c r="D63" s="149"/>
      <c r="E63" s="131"/>
      <c r="F63" s="117"/>
      <c r="G63" s="116"/>
      <c r="H63" s="117"/>
      <c r="I63" s="7"/>
      <c r="J63" s="6"/>
      <c r="K63" s="147"/>
      <c r="L63" s="146"/>
      <c r="N63" s="117"/>
      <c r="Q63" s="133"/>
      <c r="R63" s="133"/>
      <c r="S63" s="133"/>
      <c r="T63" s="135"/>
      <c r="U63" s="133"/>
      <c r="W63" s="133"/>
      <c r="X63" s="133"/>
      <c r="Y63" s="133"/>
    </row>
    <row r="64" spans="2:25" ht="12.75">
      <c r="B64" s="113"/>
      <c r="C64" s="129"/>
      <c r="D64" s="150"/>
      <c r="E64" s="131"/>
      <c r="F64" s="117"/>
      <c r="G64" s="116"/>
      <c r="H64" s="117"/>
      <c r="I64" s="7"/>
      <c r="J64" s="6"/>
      <c r="K64" s="179"/>
      <c r="L64" s="165"/>
      <c r="N64" s="117"/>
      <c r="Q64" s="133"/>
      <c r="R64" s="133"/>
      <c r="S64" s="133"/>
      <c r="T64" s="133"/>
      <c r="V64" s="133"/>
      <c r="W64" s="133"/>
      <c r="X64" s="133"/>
      <c r="Y64" s="133"/>
    </row>
    <row r="65" spans="2:25" ht="12.75">
      <c r="B65" s="113"/>
      <c r="C65" s="129"/>
      <c r="D65" s="151"/>
      <c r="E65" s="122"/>
      <c r="F65" s="117"/>
      <c r="G65" s="116"/>
      <c r="H65" s="117"/>
      <c r="I65" s="7"/>
      <c r="J65" s="6"/>
      <c r="K65" s="6"/>
      <c r="N65" s="117"/>
      <c r="Q65" s="133"/>
      <c r="R65" s="133"/>
      <c r="S65" s="133"/>
      <c r="T65" s="133"/>
      <c r="U65" s="133"/>
      <c r="V65" s="133"/>
      <c r="W65" s="133"/>
      <c r="X65" s="133"/>
      <c r="Y65" s="133"/>
    </row>
    <row r="66" spans="2:25" ht="12.75">
      <c r="B66" s="113"/>
      <c r="C66" s="129"/>
      <c r="D66" s="151"/>
      <c r="E66" s="122"/>
      <c r="F66" s="117"/>
      <c r="G66" s="116"/>
      <c r="H66" s="117"/>
      <c r="I66" s="7"/>
      <c r="J66" s="6"/>
      <c r="K66" s="6"/>
      <c r="L66" s="8"/>
      <c r="N66" s="61"/>
      <c r="O66" s="61"/>
      <c r="P66" s="61"/>
      <c r="Q66" s="133"/>
      <c r="R66" s="133"/>
      <c r="S66" s="133"/>
      <c r="T66" s="133"/>
      <c r="U66" s="133"/>
      <c r="V66" s="133"/>
      <c r="W66" s="133"/>
      <c r="X66" s="133"/>
      <c r="Y66" s="133"/>
    </row>
    <row r="67" spans="2:25" ht="12.75" customHeight="1">
      <c r="B67" s="113"/>
      <c r="C67" s="129"/>
      <c r="D67" s="152"/>
      <c r="E67" s="131"/>
      <c r="F67" s="117"/>
      <c r="G67" s="116"/>
      <c r="H67" s="117"/>
      <c r="I67" s="7"/>
      <c r="J67" s="6"/>
      <c r="K67" s="6"/>
      <c r="L67" s="12"/>
      <c r="Q67" s="153"/>
      <c r="R67" s="133"/>
      <c r="S67" s="133"/>
      <c r="T67" s="133"/>
      <c r="U67" s="133"/>
      <c r="V67" s="133"/>
      <c r="W67" s="133"/>
      <c r="X67" s="133"/>
      <c r="Y67" s="133"/>
    </row>
    <row r="68" spans="2:25" ht="12.75">
      <c r="B68" s="113"/>
      <c r="C68" s="129"/>
      <c r="D68" s="152"/>
      <c r="E68" s="154"/>
      <c r="F68" s="117"/>
      <c r="G68" s="116"/>
      <c r="H68" s="117"/>
      <c r="I68" s="7"/>
      <c r="J68" s="6"/>
      <c r="K68" s="6"/>
      <c r="M68" s="61"/>
      <c r="N68" s="61"/>
      <c r="O68" s="61"/>
      <c r="P68" s="61"/>
      <c r="Q68" s="133"/>
      <c r="R68" s="133"/>
      <c r="S68" s="133"/>
      <c r="T68" s="133"/>
      <c r="U68" s="133"/>
      <c r="V68" s="133"/>
      <c r="W68" s="133"/>
      <c r="X68" s="133"/>
      <c r="Y68" s="133"/>
    </row>
    <row r="69" spans="2:19" ht="12.75">
      <c r="B69" s="113"/>
      <c r="C69" s="5"/>
      <c r="D69" s="114"/>
      <c r="E69" s="5"/>
      <c r="F69" s="117"/>
      <c r="G69" s="155"/>
      <c r="H69" s="117"/>
      <c r="I69" s="156"/>
      <c r="S69" s="61"/>
    </row>
    <row r="71" spans="2:9" ht="12.75">
      <c r="B71" s="113"/>
      <c r="C71" s="5"/>
      <c r="D71" s="114"/>
      <c r="E71" s="154"/>
      <c r="F71" s="117"/>
      <c r="G71" s="155"/>
      <c r="H71" s="117"/>
      <c r="I71" s="156"/>
    </row>
    <row r="72" spans="2:9" ht="12.75">
      <c r="B72" s="113"/>
      <c r="C72" s="5"/>
      <c r="D72" s="114"/>
      <c r="E72" s="5"/>
      <c r="F72" s="117"/>
      <c r="G72" s="155"/>
      <c r="H72" s="117"/>
      <c r="I72" s="156"/>
    </row>
    <row r="73" spans="2:9" ht="12.75">
      <c r="B73" s="113"/>
      <c r="C73" s="5"/>
      <c r="D73" s="114"/>
      <c r="E73" s="5"/>
      <c r="F73" s="117"/>
      <c r="G73" s="155"/>
      <c r="H73" s="117"/>
      <c r="I73" s="156"/>
    </row>
    <row r="74" spans="2:9" ht="12.75">
      <c r="B74" s="113"/>
      <c r="C74" s="5"/>
      <c r="D74" s="114"/>
      <c r="E74" s="5"/>
      <c r="F74" s="117"/>
      <c r="G74" s="155"/>
      <c r="H74" s="117"/>
      <c r="I74" s="156"/>
    </row>
    <row r="75" spans="2:9" ht="12.75">
      <c r="B75" s="113"/>
      <c r="C75" s="5"/>
      <c r="D75" s="114"/>
      <c r="E75" s="5"/>
      <c r="F75" s="117"/>
      <c r="G75" s="155"/>
      <c r="H75" s="117"/>
      <c r="I75" s="156"/>
    </row>
    <row r="76" spans="2:9" ht="12.75">
      <c r="B76" s="113"/>
      <c r="C76" s="5"/>
      <c r="D76" s="114"/>
      <c r="E76" s="5"/>
      <c r="F76" s="117"/>
      <c r="G76" s="155"/>
      <c r="H76" s="117"/>
      <c r="I76" s="156"/>
    </row>
    <row r="77" spans="2:9" ht="12.75">
      <c r="B77" s="113"/>
      <c r="C77" s="5"/>
      <c r="D77" s="114"/>
      <c r="E77" s="5"/>
      <c r="F77" s="117"/>
      <c r="G77" s="155"/>
      <c r="H77" s="117"/>
      <c r="I77" s="156"/>
    </row>
    <row r="78" spans="3:12" ht="12.75">
      <c r="C78" s="157"/>
      <c r="D78" s="158"/>
      <c r="E78" s="157"/>
      <c r="F78" s="156"/>
      <c r="G78" s="159" t="s">
        <v>54</v>
      </c>
      <c r="H78" s="156">
        <v>5622.9</v>
      </c>
      <c r="I78" s="117" t="e">
        <f>#REF!+#REF!+I47+#REF!+#REF!+#REF!+#REF!+#REF!+#REF!+#REF!+#REF!</f>
        <v>#REF!</v>
      </c>
      <c r="J78" s="160" t="s">
        <v>55</v>
      </c>
      <c r="K78" s="6"/>
      <c r="L78" s="6"/>
    </row>
    <row r="79" spans="3:10" ht="12.75">
      <c r="C79" s="161"/>
      <c r="D79" s="162"/>
      <c r="E79" s="161"/>
      <c r="F79" s="163"/>
      <c r="G79" s="164"/>
      <c r="J79" s="165" t="e">
        <f>I47+#REF!+#REF!+#REF!+#REF!+#REF!+#REF!</f>
        <v>#REF!</v>
      </c>
    </row>
    <row r="80" spans="3:7" ht="12.75">
      <c r="C80" s="133"/>
      <c r="D80" s="166"/>
      <c r="E80" s="133"/>
      <c r="F80" s="167"/>
      <c r="G80" s="168"/>
    </row>
    <row r="81" spans="3:7" ht="12.75">
      <c r="C81" s="133"/>
      <c r="D81" s="166"/>
      <c r="E81" s="133"/>
      <c r="F81" s="163"/>
      <c r="G81" s="168"/>
    </row>
    <row r="82" spans="6:8" ht="12.75">
      <c r="F82" s="156"/>
      <c r="G82" s="164"/>
      <c r="H82" s="156"/>
    </row>
    <row r="83" spans="6:8" ht="12.75">
      <c r="F83" s="156"/>
      <c r="G83" s="169"/>
      <c r="H83" s="156"/>
    </row>
    <row r="84" spans="6:8" ht="12.75">
      <c r="F84" s="156"/>
      <c r="G84" s="113"/>
      <c r="H84" s="156"/>
    </row>
    <row r="86" spans="3:5" ht="12.75">
      <c r="C86" s="170"/>
      <c r="D86" s="171"/>
      <c r="E86" s="170"/>
    </row>
    <row r="87" ht="12.75">
      <c r="F87" s="172"/>
    </row>
    <row r="88" ht="12.75">
      <c r="F88" s="172"/>
    </row>
    <row r="89" ht="12.75">
      <c r="F89" s="172"/>
    </row>
    <row r="90" ht="12.75">
      <c r="F90" s="172"/>
    </row>
    <row r="91" ht="12.75">
      <c r="F91" s="172"/>
    </row>
    <row r="92" ht="12.75">
      <c r="F92" s="172"/>
    </row>
    <row r="93" ht="12.75">
      <c r="F93" s="172"/>
    </row>
    <row r="95" spans="3:6" ht="12.75">
      <c r="C95" s="4"/>
      <c r="D95" s="173"/>
      <c r="E95" s="4"/>
      <c r="F95" s="165"/>
    </row>
    <row r="96" ht="12.75">
      <c r="F96" s="156"/>
    </row>
    <row r="97" ht="12.75">
      <c r="F97" s="156"/>
    </row>
    <row r="99" spans="3:5" ht="12.75">
      <c r="C99" s="4"/>
      <c r="D99" s="173"/>
      <c r="E99" s="4"/>
    </row>
    <row r="100" ht="12.75">
      <c r="F100" s="156"/>
    </row>
    <row r="101" ht="12.75">
      <c r="F101" s="156"/>
    </row>
    <row r="102" ht="12.75">
      <c r="F102" s="156"/>
    </row>
    <row r="103" ht="12.75">
      <c r="F103" s="156"/>
    </row>
    <row r="104" ht="12.75">
      <c r="F104" s="156"/>
    </row>
    <row r="105" ht="12.75">
      <c r="F105" s="156"/>
    </row>
    <row r="106" ht="12.75">
      <c r="F106" s="156"/>
    </row>
    <row r="107" ht="12.75">
      <c r="F107" s="165"/>
    </row>
  </sheetData>
  <printOptions/>
  <pageMargins left="0.23611111111111113" right="0.23611111111111113" top="0.9840277777777778" bottom="0.9840277777777778" header="0.5118055555555556" footer="0.5118055555555556"/>
  <pageSetup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cjastm</cp:lastModifiedBy>
  <cp:lastPrinted>2015-04-23T10:58:33Z</cp:lastPrinted>
  <dcterms:created xsi:type="dcterms:W3CDTF">2015-02-03T11:38:21Z</dcterms:created>
  <dcterms:modified xsi:type="dcterms:W3CDTF">2015-05-27T11:12:10Z</dcterms:modified>
  <cp:category/>
  <cp:version/>
  <cp:contentType/>
  <cp:contentStatus/>
</cp:coreProperties>
</file>